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200" yWindow="640" windowWidth="19080" windowHeight="15820"/>
  </bookViews>
  <sheets>
    <sheet name="Equity" sheetId="4" r:id="rId1"/>
    <sheet name="buy or rent" sheetId="2" r:id="rId2"/>
    <sheet name="Lists" sheetId="1" r:id="rId3"/>
    <sheet name="Sheet3" sheetId="3" r:id="rId4"/>
  </sheets>
  <definedNames>
    <definedName name="AnnualInterestRate">Lists!$B$1:$B$31</definedName>
    <definedName name="DownPaymentPercentage">Lists!$A$1:$A$31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7" i="2"/>
  <c r="B4"/>
  <c r="B5"/>
  <c r="B9"/>
  <c r="B32"/>
  <c r="C20"/>
  <c r="C19"/>
  <c r="C18"/>
  <c r="D9"/>
  <c r="B11"/>
  <c r="B12"/>
  <c r="B14"/>
  <c r="G2" i="4"/>
  <c r="H2"/>
  <c r="B7"/>
  <c r="E3"/>
  <c r="F3"/>
  <c r="G3"/>
  <c r="H3"/>
  <c r="E4"/>
  <c r="F4"/>
  <c r="G4"/>
  <c r="H4"/>
  <c r="E5"/>
  <c r="F5"/>
  <c r="G5"/>
  <c r="H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08"/>
  <c r="F108"/>
  <c r="G108"/>
  <c r="H108"/>
  <c r="E109"/>
  <c r="F109"/>
  <c r="G109"/>
  <c r="H109"/>
  <c r="E110"/>
  <c r="F110"/>
  <c r="G110"/>
  <c r="H110"/>
  <c r="E111"/>
  <c r="F111"/>
  <c r="G111"/>
  <c r="H111"/>
  <c r="E112"/>
  <c r="F112"/>
  <c r="G112"/>
  <c r="H112"/>
  <c r="E113"/>
  <c r="F113"/>
  <c r="G113"/>
  <c r="H113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F121"/>
  <c r="G121"/>
  <c r="H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F126"/>
  <c r="G126"/>
  <c r="H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F148"/>
  <c r="G148"/>
  <c r="H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F154"/>
  <c r="G154"/>
  <c r="H154"/>
  <c r="E155"/>
  <c r="F155"/>
  <c r="G155"/>
  <c r="H155"/>
  <c r="E156"/>
  <c r="F156"/>
  <c r="G156"/>
  <c r="H156"/>
  <c r="E157"/>
  <c r="F157"/>
  <c r="G157"/>
  <c r="H157"/>
  <c r="E158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70"/>
  <c r="F170"/>
  <c r="G170"/>
  <c r="H170"/>
  <c r="E171"/>
  <c r="F171"/>
  <c r="G171"/>
  <c r="H171"/>
  <c r="E172"/>
  <c r="F172"/>
  <c r="G172"/>
  <c r="H172"/>
  <c r="E173"/>
  <c r="F173"/>
  <c r="G173"/>
  <c r="H173"/>
  <c r="E174"/>
  <c r="F174"/>
  <c r="G174"/>
  <c r="H174"/>
  <c r="E175"/>
  <c r="F175"/>
  <c r="G175"/>
  <c r="H175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H181"/>
  <c r="E182"/>
  <c r="F182"/>
  <c r="G182"/>
  <c r="H182"/>
  <c r="E183"/>
  <c r="F183"/>
  <c r="G183"/>
  <c r="H183"/>
  <c r="E184"/>
  <c r="F184"/>
  <c r="G184"/>
  <c r="H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E193"/>
  <c r="F193"/>
  <c r="G193"/>
  <c r="H193"/>
  <c r="E194"/>
  <c r="F194"/>
  <c r="G194"/>
  <c r="H194"/>
  <c r="E195"/>
  <c r="F195"/>
  <c r="G195"/>
  <c r="H195"/>
  <c r="E196"/>
  <c r="F196"/>
  <c r="G196"/>
  <c r="H196"/>
  <c r="E197"/>
  <c r="F197"/>
  <c r="G197"/>
  <c r="H197"/>
  <c r="E198"/>
  <c r="F198"/>
  <c r="G198"/>
  <c r="H198"/>
  <c r="E199"/>
  <c r="F199"/>
  <c r="G199"/>
  <c r="H199"/>
  <c r="E200"/>
  <c r="F200"/>
  <c r="G200"/>
  <c r="H200"/>
  <c r="E201"/>
  <c r="F201"/>
  <c r="G201"/>
  <c r="H201"/>
  <c r="E202"/>
  <c r="F202"/>
  <c r="G202"/>
  <c r="H202"/>
  <c r="E203"/>
  <c r="F203"/>
  <c r="G203"/>
  <c r="H203"/>
  <c r="E204"/>
  <c r="F204"/>
  <c r="G204"/>
  <c r="H204"/>
  <c r="E205"/>
  <c r="F205"/>
  <c r="G205"/>
  <c r="H205"/>
  <c r="E206"/>
  <c r="F206"/>
  <c r="G206"/>
  <c r="H206"/>
  <c r="E207"/>
  <c r="F207"/>
  <c r="G207"/>
  <c r="H207"/>
  <c r="E208"/>
  <c r="F208"/>
  <c r="G208"/>
  <c r="H208"/>
  <c r="E209"/>
  <c r="F209"/>
  <c r="G209"/>
  <c r="H209"/>
  <c r="E210"/>
  <c r="F210"/>
  <c r="G210"/>
  <c r="H210"/>
  <c r="E211"/>
  <c r="F211"/>
  <c r="G211"/>
  <c r="H211"/>
  <c r="E212"/>
  <c r="F212"/>
  <c r="G212"/>
  <c r="H212"/>
  <c r="E213"/>
  <c r="F213"/>
  <c r="G213"/>
  <c r="H213"/>
  <c r="E214"/>
  <c r="F214"/>
  <c r="G214"/>
  <c r="H214"/>
  <c r="E215"/>
  <c r="F215"/>
  <c r="G215"/>
  <c r="H215"/>
  <c r="E216"/>
  <c r="F216"/>
  <c r="G216"/>
  <c r="H216"/>
  <c r="E217"/>
  <c r="F217"/>
  <c r="G217"/>
  <c r="H217"/>
  <c r="E218"/>
  <c r="F218"/>
  <c r="G218"/>
  <c r="H218"/>
  <c r="E219"/>
  <c r="F219"/>
  <c r="G219"/>
  <c r="H219"/>
  <c r="E220"/>
  <c r="F220"/>
  <c r="G220"/>
  <c r="H220"/>
  <c r="E221"/>
  <c r="F221"/>
  <c r="G221"/>
  <c r="H221"/>
  <c r="E222"/>
  <c r="F222"/>
  <c r="G222"/>
  <c r="H222"/>
  <c r="E223"/>
  <c r="F223"/>
  <c r="G223"/>
  <c r="H223"/>
  <c r="E224"/>
  <c r="F224"/>
  <c r="G224"/>
  <c r="H224"/>
  <c r="E225"/>
  <c r="F225"/>
  <c r="G225"/>
  <c r="H225"/>
  <c r="E226"/>
  <c r="F226"/>
  <c r="G226"/>
  <c r="H226"/>
  <c r="E227"/>
  <c r="F227"/>
  <c r="G227"/>
  <c r="H227"/>
  <c r="E228"/>
  <c r="F228"/>
  <c r="G228"/>
  <c r="H228"/>
  <c r="E229"/>
  <c r="F229"/>
  <c r="G229"/>
  <c r="H229"/>
  <c r="E230"/>
  <c r="F230"/>
  <c r="G230"/>
  <c r="H230"/>
  <c r="E231"/>
  <c r="F231"/>
  <c r="G231"/>
  <c r="H231"/>
  <c r="E232"/>
  <c r="F232"/>
  <c r="G232"/>
  <c r="H232"/>
  <c r="E233"/>
  <c r="F233"/>
  <c r="G233"/>
  <c r="H233"/>
  <c r="E234"/>
  <c r="F234"/>
  <c r="G234"/>
  <c r="H234"/>
  <c r="E235"/>
  <c r="F235"/>
  <c r="G235"/>
  <c r="H235"/>
  <c r="E236"/>
  <c r="F236"/>
  <c r="G236"/>
  <c r="H236"/>
  <c r="E237"/>
  <c r="F237"/>
  <c r="G237"/>
  <c r="H237"/>
  <c r="E238"/>
  <c r="F238"/>
  <c r="G238"/>
  <c r="H238"/>
  <c r="E239"/>
  <c r="F239"/>
  <c r="G239"/>
  <c r="H239"/>
  <c r="E240"/>
  <c r="F240"/>
  <c r="G240"/>
  <c r="H240"/>
  <c r="E241"/>
  <c r="F241"/>
  <c r="G241"/>
  <c r="H241"/>
  <c r="E242"/>
  <c r="F242"/>
  <c r="G242"/>
  <c r="H242"/>
  <c r="E243"/>
  <c r="F243"/>
  <c r="G243"/>
  <c r="H243"/>
  <c r="E244"/>
  <c r="F244"/>
  <c r="G244"/>
  <c r="H244"/>
  <c r="E245"/>
  <c r="F245"/>
  <c r="G245"/>
  <c r="H245"/>
  <c r="E246"/>
  <c r="F246"/>
  <c r="G246"/>
  <c r="H246"/>
  <c r="E247"/>
  <c r="F247"/>
  <c r="G247"/>
  <c r="H247"/>
  <c r="E248"/>
  <c r="F248"/>
  <c r="G248"/>
  <c r="H248"/>
  <c r="E249"/>
  <c r="F249"/>
  <c r="G249"/>
  <c r="H249"/>
  <c r="E250"/>
  <c r="F250"/>
  <c r="G250"/>
  <c r="H250"/>
  <c r="E251"/>
  <c r="F251"/>
  <c r="G251"/>
  <c r="H251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257"/>
  <c r="F257"/>
  <c r="G257"/>
  <c r="H257"/>
  <c r="E258"/>
  <c r="F258"/>
  <c r="G258"/>
  <c r="H258"/>
  <c r="E259"/>
  <c r="F259"/>
  <c r="G259"/>
  <c r="H259"/>
  <c r="E260"/>
  <c r="F260"/>
  <c r="G260"/>
  <c r="H260"/>
  <c r="E261"/>
  <c r="F261"/>
  <c r="G261"/>
  <c r="H261"/>
  <c r="E262"/>
  <c r="F262"/>
  <c r="G262"/>
  <c r="H262"/>
  <c r="E263"/>
  <c r="F263"/>
  <c r="G263"/>
  <c r="H263"/>
  <c r="E264"/>
  <c r="F264"/>
  <c r="G264"/>
  <c r="H264"/>
  <c r="E265"/>
  <c r="F265"/>
  <c r="G265"/>
  <c r="H265"/>
  <c r="E266"/>
  <c r="F266"/>
  <c r="G266"/>
  <c r="H266"/>
  <c r="E267"/>
  <c r="F267"/>
  <c r="G267"/>
  <c r="H267"/>
  <c r="E268"/>
  <c r="F268"/>
  <c r="G268"/>
  <c r="H268"/>
  <c r="E269"/>
  <c r="F269"/>
  <c r="G269"/>
  <c r="H269"/>
  <c r="E270"/>
  <c r="F270"/>
  <c r="G270"/>
  <c r="H270"/>
  <c r="E271"/>
  <c r="F271"/>
  <c r="G271"/>
  <c r="H271"/>
  <c r="E272"/>
  <c r="F272"/>
  <c r="G272"/>
  <c r="H272"/>
  <c r="E273"/>
  <c r="F273"/>
  <c r="G273"/>
  <c r="H273"/>
  <c r="E274"/>
  <c r="F274"/>
  <c r="G274"/>
  <c r="H274"/>
  <c r="E275"/>
  <c r="F275"/>
  <c r="G275"/>
  <c r="H275"/>
  <c r="E276"/>
  <c r="F276"/>
  <c r="G276"/>
  <c r="H276"/>
  <c r="E277"/>
  <c r="F277"/>
  <c r="G277"/>
  <c r="H277"/>
  <c r="E278"/>
  <c r="F278"/>
  <c r="G278"/>
  <c r="H278"/>
  <c r="E279"/>
  <c r="F279"/>
  <c r="G279"/>
  <c r="H279"/>
  <c r="E280"/>
  <c r="F280"/>
  <c r="G280"/>
  <c r="H280"/>
  <c r="E281"/>
  <c r="F281"/>
  <c r="G281"/>
  <c r="H281"/>
  <c r="E282"/>
  <c r="F282"/>
  <c r="G282"/>
  <c r="H282"/>
  <c r="E283"/>
  <c r="F283"/>
  <c r="G283"/>
  <c r="H283"/>
  <c r="E284"/>
  <c r="F284"/>
  <c r="G284"/>
  <c r="H284"/>
  <c r="E285"/>
  <c r="F285"/>
  <c r="G285"/>
  <c r="H285"/>
  <c r="E286"/>
  <c r="F286"/>
  <c r="G286"/>
  <c r="H286"/>
  <c r="E287"/>
  <c r="F287"/>
  <c r="G287"/>
  <c r="H287"/>
  <c r="E288"/>
  <c r="F288"/>
  <c r="G288"/>
  <c r="H288"/>
  <c r="E289"/>
  <c r="F289"/>
  <c r="G289"/>
  <c r="H289"/>
  <c r="E290"/>
  <c r="F290"/>
  <c r="G290"/>
  <c r="H290"/>
  <c r="E291"/>
  <c r="F291"/>
  <c r="G291"/>
  <c r="H291"/>
  <c r="E292"/>
  <c r="F292"/>
  <c r="G292"/>
  <c r="H292"/>
  <c r="E293"/>
  <c r="F293"/>
  <c r="G293"/>
  <c r="H293"/>
  <c r="E294"/>
  <c r="F294"/>
  <c r="G294"/>
  <c r="H294"/>
  <c r="E295"/>
  <c r="F295"/>
  <c r="G295"/>
  <c r="H295"/>
  <c r="E296"/>
  <c r="F296"/>
  <c r="G296"/>
  <c r="H296"/>
  <c r="E297"/>
  <c r="F297"/>
  <c r="G297"/>
  <c r="H297"/>
  <c r="E298"/>
  <c r="F298"/>
  <c r="G298"/>
  <c r="H298"/>
  <c r="E299"/>
  <c r="F299"/>
  <c r="G299"/>
  <c r="H299"/>
  <c r="E300"/>
  <c r="F300"/>
  <c r="G300"/>
  <c r="H300"/>
  <c r="E301"/>
  <c r="F301"/>
  <c r="G301"/>
  <c r="H301"/>
  <c r="E302"/>
  <c r="F302"/>
  <c r="G302"/>
  <c r="H302"/>
  <c r="E303"/>
  <c r="F303"/>
  <c r="G303"/>
  <c r="H303"/>
  <c r="E304"/>
  <c r="F304"/>
  <c r="G304"/>
  <c r="H304"/>
  <c r="E305"/>
  <c r="F305"/>
  <c r="G305"/>
  <c r="H305"/>
  <c r="E306"/>
  <c r="F306"/>
  <c r="G306"/>
  <c r="H306"/>
  <c r="E307"/>
  <c r="F307"/>
  <c r="G307"/>
  <c r="H307"/>
  <c r="E308"/>
  <c r="F308"/>
  <c r="G308"/>
  <c r="H308"/>
  <c r="E309"/>
  <c r="F309"/>
  <c r="G309"/>
  <c r="H309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17"/>
  <c r="F317"/>
  <c r="G317"/>
  <c r="H317"/>
  <c r="E318"/>
  <c r="F318"/>
  <c r="G318"/>
  <c r="H318"/>
  <c r="E319"/>
  <c r="F319"/>
  <c r="G319"/>
  <c r="H319"/>
  <c r="E320"/>
  <c r="F320"/>
  <c r="G320"/>
  <c r="H320"/>
  <c r="E321"/>
  <c r="F321"/>
  <c r="G321"/>
  <c r="H321"/>
  <c r="E322"/>
  <c r="F322"/>
  <c r="G322"/>
  <c r="H322"/>
  <c r="E323"/>
  <c r="F323"/>
  <c r="G323"/>
  <c r="H323"/>
  <c r="E324"/>
  <c r="F324"/>
  <c r="G324"/>
  <c r="H324"/>
  <c r="E325"/>
  <c r="F325"/>
  <c r="G325"/>
  <c r="H325"/>
  <c r="E326"/>
  <c r="F326"/>
  <c r="G326"/>
  <c r="H326"/>
  <c r="E327"/>
  <c r="F327"/>
  <c r="G327"/>
  <c r="H327"/>
  <c r="E328"/>
  <c r="F328"/>
  <c r="G328"/>
  <c r="H328"/>
  <c r="E329"/>
  <c r="F329"/>
  <c r="G329"/>
  <c r="H329"/>
  <c r="E330"/>
  <c r="F330"/>
  <c r="G330"/>
  <c r="H330"/>
  <c r="E331"/>
  <c r="F331"/>
  <c r="G331"/>
  <c r="H331"/>
  <c r="E332"/>
  <c r="F332"/>
  <c r="G332"/>
  <c r="H332"/>
  <c r="E333"/>
  <c r="F333"/>
  <c r="G333"/>
  <c r="H333"/>
  <c r="E334"/>
  <c r="F334"/>
  <c r="G334"/>
  <c r="H334"/>
  <c r="E335"/>
  <c r="F335"/>
  <c r="G335"/>
  <c r="H335"/>
  <c r="E336"/>
  <c r="F336"/>
  <c r="G336"/>
  <c r="H336"/>
  <c r="E337"/>
  <c r="F337"/>
  <c r="G337"/>
  <c r="H337"/>
  <c r="E338"/>
  <c r="F338"/>
  <c r="G338"/>
  <c r="H338"/>
  <c r="E339"/>
  <c r="F339"/>
  <c r="G339"/>
  <c r="H339"/>
  <c r="E340"/>
  <c r="F340"/>
  <c r="G340"/>
  <c r="H340"/>
  <c r="E341"/>
  <c r="F341"/>
  <c r="G341"/>
  <c r="H341"/>
  <c r="E342"/>
  <c r="F342"/>
  <c r="G342"/>
  <c r="H342"/>
  <c r="E343"/>
  <c r="F343"/>
  <c r="G343"/>
  <c r="H343"/>
  <c r="E344"/>
  <c r="F344"/>
  <c r="G344"/>
  <c r="H344"/>
  <c r="E345"/>
  <c r="F345"/>
  <c r="G345"/>
  <c r="H345"/>
  <c r="E346"/>
  <c r="F346"/>
  <c r="G346"/>
  <c r="H346"/>
  <c r="E347"/>
  <c r="F347"/>
  <c r="G347"/>
  <c r="H347"/>
  <c r="E348"/>
  <c r="F348"/>
  <c r="G348"/>
  <c r="H348"/>
  <c r="E349"/>
  <c r="F349"/>
  <c r="G349"/>
  <c r="H349"/>
  <c r="E350"/>
  <c r="F350"/>
  <c r="G350"/>
  <c r="H350"/>
  <c r="E351"/>
  <c r="F351"/>
  <c r="G351"/>
  <c r="H351"/>
  <c r="E352"/>
  <c r="F352"/>
  <c r="G352"/>
  <c r="H352"/>
  <c r="E353"/>
  <c r="F353"/>
  <c r="G353"/>
  <c r="H353"/>
  <c r="E354"/>
  <c r="F354"/>
  <c r="G354"/>
  <c r="H354"/>
  <c r="E355"/>
  <c r="F355"/>
  <c r="G355"/>
  <c r="H355"/>
  <c r="E356"/>
  <c r="F356"/>
  <c r="G356"/>
  <c r="H356"/>
  <c r="E357"/>
  <c r="F357"/>
  <c r="G357"/>
  <c r="H357"/>
  <c r="E358"/>
  <c r="F358"/>
  <c r="G358"/>
  <c r="H358"/>
  <c r="E359"/>
  <c r="F359"/>
  <c r="G359"/>
  <c r="H359"/>
  <c r="E360"/>
  <c r="F360"/>
  <c r="G360"/>
  <c r="H360"/>
  <c r="E361"/>
  <c r="F361"/>
  <c r="G361"/>
  <c r="H361"/>
  <c r="E362"/>
  <c r="F362"/>
  <c r="G362"/>
  <c r="H362"/>
  <c r="E363"/>
  <c r="F363"/>
  <c r="G363"/>
  <c r="G364"/>
  <c r="G365"/>
  <c r="G366"/>
  <c r="G367"/>
  <c r="G368"/>
  <c r="G369"/>
  <c r="B10"/>
  <c r="B12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H363"/>
  <c r="E364"/>
  <c r="F364"/>
  <c r="H364"/>
  <c r="E365"/>
  <c r="F365"/>
  <c r="H365"/>
  <c r="E366"/>
  <c r="F366"/>
  <c r="H366"/>
  <c r="E367"/>
  <c r="F367"/>
  <c r="H367"/>
  <c r="E368"/>
  <c r="F368"/>
  <c r="H368"/>
  <c r="E369"/>
  <c r="F369"/>
  <c r="H369"/>
  <c r="E370"/>
  <c r="F370"/>
  <c r="H370"/>
  <c r="E371"/>
  <c r="F371"/>
  <c r="H371"/>
  <c r="E372"/>
  <c r="F372"/>
  <c r="H372"/>
  <c r="E373"/>
  <c r="F373"/>
  <c r="H373"/>
  <c r="E374"/>
  <c r="F374"/>
  <c r="H374"/>
  <c r="E375"/>
  <c r="F375"/>
  <c r="H375"/>
  <c r="E376"/>
  <c r="F376"/>
  <c r="H376"/>
  <c r="E377"/>
  <c r="F377"/>
  <c r="H377"/>
  <c r="E378"/>
  <c r="F378"/>
  <c r="H378"/>
  <c r="E379"/>
  <c r="F379"/>
  <c r="H379"/>
  <c r="E380"/>
  <c r="F380"/>
  <c r="H380"/>
  <c r="E381"/>
  <c r="F381"/>
  <c r="H381"/>
  <c r="E382"/>
  <c r="F382"/>
  <c r="H382"/>
  <c r="E383"/>
  <c r="F383"/>
  <c r="H383"/>
  <c r="E384"/>
  <c r="F384"/>
  <c r="H384"/>
  <c r="E385"/>
  <c r="F385"/>
  <c r="H385"/>
  <c r="E386"/>
  <c r="F386"/>
  <c r="H386"/>
  <c r="E387"/>
  <c r="F387"/>
  <c r="H387"/>
  <c r="E388"/>
  <c r="F388"/>
  <c r="H388"/>
  <c r="E389"/>
  <c r="F389"/>
  <c r="H389"/>
  <c r="E390"/>
  <c r="F390"/>
  <c r="H390"/>
  <c r="E391"/>
  <c r="F391"/>
  <c r="H391"/>
  <c r="E392"/>
  <c r="F392"/>
  <c r="H392"/>
  <c r="E393"/>
  <c r="F393"/>
  <c r="H393"/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</calcChain>
</file>

<file path=xl/sharedStrings.xml><?xml version="1.0" encoding="utf-8"?>
<sst xmlns="http://schemas.openxmlformats.org/spreadsheetml/2006/main" count="37" uniqueCount="31">
  <si>
    <t>Loan Amount</t>
  </si>
  <si>
    <t>Annual Interest Rate</t>
  </si>
  <si>
    <t>Length of Loan in Years</t>
  </si>
  <si>
    <t>Monthly Payment</t>
  </si>
  <si>
    <t xml:space="preserve">Month </t>
  </si>
  <si>
    <t>Interest</t>
  </si>
  <si>
    <t xml:space="preserve">Principal </t>
  </si>
  <si>
    <t xml:space="preserve">Total Payment made </t>
  </si>
  <si>
    <t>Interest Paid</t>
  </si>
  <si>
    <t>Sale Price of the House</t>
  </si>
  <si>
    <t>Down Payment Percentage</t>
  </si>
  <si>
    <t xml:space="preserve">Closing Costs (to be included in the mortgage) </t>
  </si>
  <si>
    <t>Closing Costs</t>
  </si>
  <si>
    <t>Expenses</t>
  </si>
  <si>
    <t>Annual Maintenance</t>
  </si>
  <si>
    <t>Property Taxes</t>
  </si>
  <si>
    <t>Homeowner's Insurance</t>
  </si>
  <si>
    <t>Home Value</t>
  </si>
  <si>
    <t>Appreciation Rate</t>
  </si>
  <si>
    <t>Commission paid on sale</t>
  </si>
  <si>
    <t>Federal Taxes</t>
  </si>
  <si>
    <t>Estimate capital gains tax on sale</t>
  </si>
  <si>
    <t>Mortgage interest deduction</t>
  </si>
  <si>
    <t>Interest+PMI+prop taxes over this amount is deductable</t>
  </si>
  <si>
    <t>Marginal tax bracket</t>
  </si>
  <si>
    <t>Monthly payment including tax/ins</t>
  </si>
  <si>
    <t>Balance</t>
  </si>
  <si>
    <t>Equity</t>
  </si>
  <si>
    <t>Sale Price</t>
  </si>
  <si>
    <t>down Payment</t>
  </si>
  <si>
    <t xml:space="preserve">PMI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</si>
</sst>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9" fontId="0" fillId="0" borderId="0" xfId="0" applyNumberFormat="1"/>
    <xf numFmtId="166" fontId="0" fillId="0" borderId="0" xfId="0" applyNumberFormat="1"/>
    <xf numFmtId="164" fontId="2" fillId="0" borderId="0" xfId="0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Mortgage </a:t>
            </a:r>
          </a:p>
        </c:rich>
      </c:tx>
      <c:layout/>
    </c:title>
    <c:plotArea>
      <c:layout/>
      <c:areaChart>
        <c:grouping val="stacked"/>
        <c:ser>
          <c:idx val="1"/>
          <c:order val="0"/>
          <c:tx>
            <c:strRef>
              <c:f>Equity!$G$1</c:f>
              <c:strCache>
                <c:ptCount val="1"/>
                <c:pt idx="0">
                  <c:v>Balance</c:v>
                </c:pt>
              </c:strCache>
            </c:strRef>
          </c:tx>
          <c:val>
            <c:numRef>
              <c:f>Equity!$G$2:$G$361</c:f>
              <c:numCache>
                <c:formatCode>_(\$* #,##0.00_);_(\$* \(#,##0.00\);_(\$* "-"??_);_(@_)</c:formatCode>
                <c:ptCount val="360"/>
                <c:pt idx="0">
                  <c:v>180000.0</c:v>
                </c:pt>
                <c:pt idx="1">
                  <c:v>179773.5347942944</c:v>
                </c:pt>
                <c:pt idx="2">
                  <c:v>179546.1731638162</c:v>
                </c:pt>
                <c:pt idx="3">
                  <c:v>179317.9115602174</c:v>
                </c:pt>
                <c:pt idx="4">
                  <c:v>179088.7464211043</c:v>
                </c:pt>
                <c:pt idx="5">
                  <c:v>178858.6741699822</c:v>
                </c:pt>
                <c:pt idx="6">
                  <c:v>178627.6912161994</c:v>
                </c:pt>
                <c:pt idx="7">
                  <c:v>178395.7939548913</c:v>
                </c:pt>
                <c:pt idx="8">
                  <c:v>178162.9787669238</c:v>
                </c:pt>
                <c:pt idx="9">
                  <c:v>177929.2420188372</c:v>
                </c:pt>
                <c:pt idx="10">
                  <c:v>177694.5800627895</c:v>
                </c:pt>
                <c:pt idx="11">
                  <c:v>177458.9892364991</c:v>
                </c:pt>
                <c:pt idx="12">
                  <c:v>177222.465863188</c:v>
                </c:pt>
                <c:pt idx="13">
                  <c:v>176985.0062515241</c:v>
                </c:pt>
                <c:pt idx="14">
                  <c:v>176746.6066955641</c:v>
                </c:pt>
                <c:pt idx="15">
                  <c:v>176507.2634746952</c:v>
                </c:pt>
                <c:pt idx="16">
                  <c:v>176266.9728535769</c:v>
                </c:pt>
                <c:pt idx="17">
                  <c:v>176025.7310820833</c:v>
                </c:pt>
                <c:pt idx="18">
                  <c:v>175783.5343952443</c:v>
                </c:pt>
                <c:pt idx="19">
                  <c:v>175540.3790131865</c:v>
                </c:pt>
                <c:pt idx="20">
                  <c:v>175296.2611410748</c:v>
                </c:pt>
                <c:pt idx="21">
                  <c:v>175051.1769690526</c:v>
                </c:pt>
                <c:pt idx="22">
                  <c:v>174805.1226721828</c:v>
                </c:pt>
                <c:pt idx="23">
                  <c:v>174558.0944103879</c:v>
                </c:pt>
                <c:pt idx="24">
                  <c:v>174310.0883283901</c:v>
                </c:pt>
                <c:pt idx="25">
                  <c:v>174061.100555651</c:v>
                </c:pt>
                <c:pt idx="26">
                  <c:v>173811.1272063115</c:v>
                </c:pt>
                <c:pt idx="27">
                  <c:v>173560.164379131</c:v>
                </c:pt>
                <c:pt idx="28">
                  <c:v>173308.208157426</c:v>
                </c:pt>
                <c:pt idx="29">
                  <c:v>173055.2546090102</c:v>
                </c:pt>
                <c:pt idx="30">
                  <c:v>172801.2997861319</c:v>
                </c:pt>
                <c:pt idx="31">
                  <c:v>172546.3397254131</c:v>
                </c:pt>
                <c:pt idx="32">
                  <c:v>172290.3704477873</c:v>
                </c:pt>
                <c:pt idx="33">
                  <c:v>172033.3879584375</c:v>
                </c:pt>
                <c:pt idx="34">
                  <c:v>171775.388246734</c:v>
                </c:pt>
                <c:pt idx="35">
                  <c:v>171516.3672861717</c:v>
                </c:pt>
                <c:pt idx="36">
                  <c:v>171256.3210343072</c:v>
                </c:pt>
                <c:pt idx="37">
                  <c:v>170995.2454326957</c:v>
                </c:pt>
                <c:pt idx="38">
                  <c:v>170733.1364068279</c:v>
                </c:pt>
                <c:pt idx="39">
                  <c:v>170469.9898660659</c:v>
                </c:pt>
                <c:pt idx="40">
                  <c:v>170205.8017035802</c:v>
                </c:pt>
                <c:pt idx="41">
                  <c:v>169940.5677962846</c:v>
                </c:pt>
                <c:pt idx="42">
                  <c:v>169674.2840047726</c:v>
                </c:pt>
                <c:pt idx="43">
                  <c:v>169406.9461732525</c:v>
                </c:pt>
                <c:pt idx="44">
                  <c:v>169138.5501294827</c:v>
                </c:pt>
                <c:pt idx="45">
                  <c:v>168869.0916847063</c:v>
                </c:pt>
                <c:pt idx="46">
                  <c:v>168598.566633586</c:v>
                </c:pt>
                <c:pt idx="47">
                  <c:v>168326.9707541383</c:v>
                </c:pt>
                <c:pt idx="48">
                  <c:v>168054.2998076678</c:v>
                </c:pt>
                <c:pt idx="49">
                  <c:v>167780.5495387009</c:v>
                </c:pt>
                <c:pt idx="50">
                  <c:v>167505.7156749193</c:v>
                </c:pt>
                <c:pt idx="51">
                  <c:v>167229.7939270936</c:v>
                </c:pt>
                <c:pt idx="52">
                  <c:v>166952.7799890161</c:v>
                </c:pt>
                <c:pt idx="53">
                  <c:v>166674.6695374337</c:v>
                </c:pt>
                <c:pt idx="54">
                  <c:v>166395.4582319804</c:v>
                </c:pt>
                <c:pt idx="55">
                  <c:v>166115.1417151097</c:v>
                </c:pt>
                <c:pt idx="56">
                  <c:v>165833.7156120264</c:v>
                </c:pt>
                <c:pt idx="57">
                  <c:v>165551.1755306184</c:v>
                </c:pt>
                <c:pt idx="58">
                  <c:v>165267.5170613881</c:v>
                </c:pt>
                <c:pt idx="59">
                  <c:v>164982.7357773839</c:v>
                </c:pt>
                <c:pt idx="60">
                  <c:v>164696.8272341304</c:v>
                </c:pt>
                <c:pt idx="61">
                  <c:v>164409.78696956</c:v>
                </c:pt>
                <c:pt idx="62">
                  <c:v>164121.6105039422</c:v>
                </c:pt>
                <c:pt idx="63">
                  <c:v>163832.2933398146</c:v>
                </c:pt>
                <c:pt idx="64">
                  <c:v>163541.8309619125</c:v>
                </c:pt>
                <c:pt idx="65">
                  <c:v>163250.2188370978</c:v>
                </c:pt>
                <c:pt idx="66">
                  <c:v>162957.452414289</c:v>
                </c:pt>
                <c:pt idx="67">
                  <c:v>162663.5271243899</c:v>
                </c:pt>
                <c:pt idx="68">
                  <c:v>162368.4383802184</c:v>
                </c:pt>
                <c:pt idx="69">
                  <c:v>162072.1815764345</c:v>
                </c:pt>
                <c:pt idx="70">
                  <c:v>161774.752089469</c:v>
                </c:pt>
                <c:pt idx="71">
                  <c:v>161476.1452774508</c:v>
                </c:pt>
                <c:pt idx="72">
                  <c:v>161176.3564801351</c:v>
                </c:pt>
                <c:pt idx="73">
                  <c:v>160875.38101883</c:v>
                </c:pt>
                <c:pt idx="74">
                  <c:v>160573.2141963239</c:v>
                </c:pt>
                <c:pt idx="75">
                  <c:v>160269.8512968121</c:v>
                </c:pt>
                <c:pt idx="76">
                  <c:v>159965.2875858231</c:v>
                </c:pt>
                <c:pt idx="77">
                  <c:v>159659.5183101447</c:v>
                </c:pt>
                <c:pt idx="78">
                  <c:v>159352.5386977501</c:v>
                </c:pt>
                <c:pt idx="79">
                  <c:v>159044.3439577231</c:v>
                </c:pt>
                <c:pt idx="80">
                  <c:v>158734.9292801835</c:v>
                </c:pt>
                <c:pt idx="81">
                  <c:v>158424.2898362119</c:v>
                </c:pt>
                <c:pt idx="82">
                  <c:v>158112.4207777746</c:v>
                </c:pt>
                <c:pt idx="83">
                  <c:v>157799.3172376477</c:v>
                </c:pt>
                <c:pt idx="84">
                  <c:v>157484.9743293411</c:v>
                </c:pt>
                <c:pt idx="85">
                  <c:v>157169.3871470225</c:v>
                </c:pt>
                <c:pt idx="86">
                  <c:v>156852.5507654405</c:v>
                </c:pt>
                <c:pt idx="87">
                  <c:v>156534.4602398481</c:v>
                </c:pt>
                <c:pt idx="88">
                  <c:v>156215.1106059252</c:v>
                </c:pt>
                <c:pt idx="89">
                  <c:v>155894.4968797014</c:v>
                </c:pt>
                <c:pt idx="90">
                  <c:v>155572.6140574779</c:v>
                </c:pt>
                <c:pt idx="91">
                  <c:v>155249.4571157499</c:v>
                </c:pt>
                <c:pt idx="92">
                  <c:v>154925.0210111274</c:v>
                </c:pt>
                <c:pt idx="93">
                  <c:v>154599.3006802575</c:v>
                </c:pt>
                <c:pt idx="94">
                  <c:v>154272.2910397446</c:v>
                </c:pt>
                <c:pt idx="95">
                  <c:v>153943.9869860713</c:v>
                </c:pt>
                <c:pt idx="96">
                  <c:v>153614.383395519</c:v>
                </c:pt>
                <c:pt idx="97">
                  <c:v>153283.4751240872</c:v>
                </c:pt>
                <c:pt idx="98">
                  <c:v>152951.2570074144</c:v>
                </c:pt>
                <c:pt idx="99">
                  <c:v>152617.7238606965</c:v>
                </c:pt>
                <c:pt idx="100">
                  <c:v>152282.8704786062</c:v>
                </c:pt>
                <c:pt idx="101">
                  <c:v>151946.6916352117</c:v>
                </c:pt>
                <c:pt idx="102">
                  <c:v>151609.1820838955</c:v>
                </c:pt>
                <c:pt idx="103">
                  <c:v>151270.336557272</c:v>
                </c:pt>
                <c:pt idx="104">
                  <c:v>150930.1497671056</c:v>
                </c:pt>
                <c:pt idx="105">
                  <c:v>150588.6164042281</c:v>
                </c:pt>
                <c:pt idx="106">
                  <c:v>150245.731138456</c:v>
                </c:pt>
                <c:pt idx="107">
                  <c:v>149901.4886185067</c:v>
                </c:pt>
                <c:pt idx="108">
                  <c:v>149555.883471916</c:v>
                </c:pt>
                <c:pt idx="109">
                  <c:v>149208.9103049534</c:v>
                </c:pt>
                <c:pt idx="110">
                  <c:v>148860.5637025382</c:v>
                </c:pt>
                <c:pt idx="111">
                  <c:v>148510.8382281552</c:v>
                </c:pt>
                <c:pt idx="112">
                  <c:v>148159.7284237693</c:v>
                </c:pt>
                <c:pt idx="113">
                  <c:v>147807.2288097411</c:v>
                </c:pt>
                <c:pt idx="114">
                  <c:v>147453.3338847407</c:v>
                </c:pt>
                <c:pt idx="115">
                  <c:v>147098.0381256622</c:v>
                </c:pt>
                <c:pt idx="116">
                  <c:v>146741.3359875374</c:v>
                </c:pt>
                <c:pt idx="117">
                  <c:v>146383.2219034491</c:v>
                </c:pt>
                <c:pt idx="118">
                  <c:v>146023.6902844446</c:v>
                </c:pt>
                <c:pt idx="119">
                  <c:v>145662.7355194483</c:v>
                </c:pt>
                <c:pt idx="120">
                  <c:v>145300.3519751738</c:v>
                </c:pt>
                <c:pt idx="121">
                  <c:v>144936.5339960366</c:v>
                </c:pt>
                <c:pt idx="122">
                  <c:v>144571.2759040653</c:v>
                </c:pt>
                <c:pt idx="123">
                  <c:v>144204.5719988133</c:v>
                </c:pt>
                <c:pt idx="124">
                  <c:v>143836.4165572697</c:v>
                </c:pt>
                <c:pt idx="125">
                  <c:v>143466.8038337699</c:v>
                </c:pt>
                <c:pt idx="126">
                  <c:v>143095.7280599063</c:v>
                </c:pt>
                <c:pt idx="127">
                  <c:v>142723.1834444379</c:v>
                </c:pt>
                <c:pt idx="128">
                  <c:v>142349.1641731998</c:v>
                </c:pt>
                <c:pt idx="129">
                  <c:v>141973.6644090131</c:v>
                </c:pt>
                <c:pt idx="130">
                  <c:v>141596.6782915932</c:v>
                </c:pt>
                <c:pt idx="131">
                  <c:v>141218.1999374585</c:v>
                </c:pt>
                <c:pt idx="132">
                  <c:v>140838.2234398387</c:v>
                </c:pt>
                <c:pt idx="133">
                  <c:v>140456.7428685824</c:v>
                </c:pt>
                <c:pt idx="134">
                  <c:v>140073.752270065</c:v>
                </c:pt>
                <c:pt idx="135">
                  <c:v>139689.245667095</c:v>
                </c:pt>
                <c:pt idx="136">
                  <c:v>139303.2170588217</c:v>
                </c:pt>
                <c:pt idx="137">
                  <c:v>138915.6604206406</c:v>
                </c:pt>
                <c:pt idx="138">
                  <c:v>138526.5697041</c:v>
                </c:pt>
                <c:pt idx="139">
                  <c:v>138135.9388368065</c:v>
                </c:pt>
                <c:pt idx="140">
                  <c:v>137743.7617223299</c:v>
                </c:pt>
                <c:pt idx="141">
                  <c:v>137350.0322401085</c:v>
                </c:pt>
                <c:pt idx="142">
                  <c:v>136954.7442453533</c:v>
                </c:pt>
                <c:pt idx="143">
                  <c:v>136557.8915689522</c:v>
                </c:pt>
                <c:pt idx="144">
                  <c:v>136159.4680173737</c:v>
                </c:pt>
                <c:pt idx="145">
                  <c:v>135759.4673725702</c:v>
                </c:pt>
                <c:pt idx="146">
                  <c:v>135357.883391881</c:v>
                </c:pt>
                <c:pt idx="147">
                  <c:v>134954.7098079349</c:v>
                </c:pt>
                <c:pt idx="148">
                  <c:v>134549.9403285524</c:v>
                </c:pt>
                <c:pt idx="149">
                  <c:v>134143.5686366473</c:v>
                </c:pt>
                <c:pt idx="150">
                  <c:v>133735.5883901285</c:v>
                </c:pt>
                <c:pt idx="151">
                  <c:v>133325.9932218005</c:v>
                </c:pt>
                <c:pt idx="152">
                  <c:v>132914.7767392645</c:v>
                </c:pt>
                <c:pt idx="153">
                  <c:v>132501.9325248185</c:v>
                </c:pt>
                <c:pt idx="154">
                  <c:v>132087.4541353569</c:v>
                </c:pt>
                <c:pt idx="155">
                  <c:v>131671.3351022704</c:v>
                </c:pt>
                <c:pt idx="156">
                  <c:v>131253.5689313447</c:v>
                </c:pt>
                <c:pt idx="157">
                  <c:v>130834.149102659</c:v>
                </c:pt>
                <c:pt idx="158">
                  <c:v>130413.0690704847</c:v>
                </c:pt>
                <c:pt idx="159">
                  <c:v>129990.3222631831</c:v>
                </c:pt>
                <c:pt idx="160">
                  <c:v>129565.9020831026</c:v>
                </c:pt>
                <c:pt idx="161">
                  <c:v>129139.801906476</c:v>
                </c:pt>
                <c:pt idx="162">
                  <c:v>128712.0150833168</c:v>
                </c:pt>
                <c:pt idx="163">
                  <c:v>128282.534937316</c:v>
                </c:pt>
                <c:pt idx="164">
                  <c:v>127851.3547657373</c:v>
                </c:pt>
                <c:pt idx="165">
                  <c:v>127418.4678393127</c:v>
                </c:pt>
                <c:pt idx="166">
                  <c:v>126983.8674021377</c:v>
                </c:pt>
                <c:pt idx="167">
                  <c:v>126547.5466715656</c:v>
                </c:pt>
                <c:pt idx="168">
                  <c:v>126109.4988381016</c:v>
                </c:pt>
                <c:pt idx="169">
                  <c:v>125669.7170652968</c:v>
                </c:pt>
                <c:pt idx="170">
                  <c:v>125228.1944896413</c:v>
                </c:pt>
                <c:pt idx="171">
                  <c:v>124784.9242204572</c:v>
                </c:pt>
                <c:pt idx="172">
                  <c:v>124339.8993397909</c:v>
                </c:pt>
                <c:pt idx="173">
                  <c:v>123893.1129023053</c:v>
                </c:pt>
                <c:pt idx="174">
                  <c:v>123444.5579351713</c:v>
                </c:pt>
                <c:pt idx="175">
                  <c:v>122994.2274379591</c:v>
                </c:pt>
                <c:pt idx="176">
                  <c:v>122542.1143825288</c:v>
                </c:pt>
                <c:pt idx="177">
                  <c:v>122088.2117129207</c:v>
                </c:pt>
                <c:pt idx="178">
                  <c:v>121632.5123452454</c:v>
                </c:pt>
                <c:pt idx="179">
                  <c:v>121175.009167573</c:v>
                </c:pt>
                <c:pt idx="180">
                  <c:v>120715.6950398224</c:v>
                </c:pt>
                <c:pt idx="181">
                  <c:v>120254.5627936494</c:v>
                </c:pt>
                <c:pt idx="182">
                  <c:v>119791.6052323354</c:v>
                </c:pt>
                <c:pt idx="183">
                  <c:v>119326.8151306744</c:v>
                </c:pt>
                <c:pt idx="184">
                  <c:v>118860.1852348611</c:v>
                </c:pt>
                <c:pt idx="185">
                  <c:v>118391.7082623768</c:v>
                </c:pt>
                <c:pt idx="186">
                  <c:v>117921.3769018764</c:v>
                </c:pt>
                <c:pt idx="187">
                  <c:v>117449.1838130741</c:v>
                </c:pt>
                <c:pt idx="188">
                  <c:v>116975.1216266286</c:v>
                </c:pt>
                <c:pt idx="189">
                  <c:v>116499.1829440284</c:v>
                </c:pt>
                <c:pt idx="190">
                  <c:v>116021.3603374762</c:v>
                </c:pt>
                <c:pt idx="191">
                  <c:v>115541.6463497731</c:v>
                </c:pt>
                <c:pt idx="192">
                  <c:v>115060.033494202</c:v>
                </c:pt>
                <c:pt idx="193">
                  <c:v>114576.514254411</c:v>
                </c:pt>
                <c:pt idx="194">
                  <c:v>114091.0810842957</c:v>
                </c:pt>
                <c:pt idx="195">
                  <c:v>113603.7264078821</c:v>
                </c:pt>
                <c:pt idx="196">
                  <c:v>113114.4426192077</c:v>
                </c:pt>
                <c:pt idx="197">
                  <c:v>112623.2220822032</c:v>
                </c:pt>
                <c:pt idx="198">
                  <c:v>112130.0571305729</c:v>
                </c:pt>
                <c:pt idx="199">
                  <c:v>111634.9400676759</c:v>
                </c:pt>
                <c:pt idx="200">
                  <c:v>111137.8631664048</c:v>
                </c:pt>
                <c:pt idx="201">
                  <c:v>110638.8186690662</c:v>
                </c:pt>
                <c:pt idx="202">
                  <c:v>110137.798787259</c:v>
                </c:pt>
                <c:pt idx="203">
                  <c:v>109634.795701753</c:v>
                </c:pt>
                <c:pt idx="204">
                  <c:v>109129.8015623668</c:v>
                </c:pt>
                <c:pt idx="205">
                  <c:v>108622.8084878456</c:v>
                </c:pt>
                <c:pt idx="206">
                  <c:v>108113.8085657377</c:v>
                </c:pt>
                <c:pt idx="207">
                  <c:v>107602.7938522715</c:v>
                </c:pt>
                <c:pt idx="208">
                  <c:v>107089.7563722311</c:v>
                </c:pt>
                <c:pt idx="209">
                  <c:v>106574.6881188322</c:v>
                </c:pt>
                <c:pt idx="210">
                  <c:v>106057.581053597</c:v>
                </c:pt>
                <c:pt idx="211">
                  <c:v>105538.4271062286</c:v>
                </c:pt>
                <c:pt idx="212">
                  <c:v>105017.2181744851</c:v>
                </c:pt>
                <c:pt idx="213">
                  <c:v>104493.9461240535</c:v>
                </c:pt>
                <c:pt idx="214">
                  <c:v>103968.6027884223</c:v>
                </c:pt>
                <c:pt idx="215">
                  <c:v>103441.1799687542</c:v>
                </c:pt>
                <c:pt idx="216">
                  <c:v>102911.6694337582</c:v>
                </c:pt>
                <c:pt idx="217">
                  <c:v>102380.0629195613</c:v>
                </c:pt>
                <c:pt idx="218">
                  <c:v>101846.3521295789</c:v>
                </c:pt>
                <c:pt idx="219">
                  <c:v>101310.5287343862</c:v>
                </c:pt>
                <c:pt idx="220">
                  <c:v>100772.5843715876</c:v>
                </c:pt>
                <c:pt idx="221">
                  <c:v>100232.5106456862</c:v>
                </c:pt>
                <c:pt idx="222">
                  <c:v>99690.29912795308</c:v>
                </c:pt>
                <c:pt idx="223">
                  <c:v>99145.94135629563</c:v>
                </c:pt>
                <c:pt idx="224">
                  <c:v>98599.42883512536</c:v>
                </c:pt>
                <c:pt idx="225">
                  <c:v>98050.75303522547</c:v>
                </c:pt>
                <c:pt idx="226">
                  <c:v>97499.90539361764</c:v>
                </c:pt>
                <c:pt idx="227">
                  <c:v>96946.87731342844</c:v>
                </c:pt>
                <c:pt idx="228">
                  <c:v>96391.66016375516</c:v>
                </c:pt>
                <c:pt idx="229">
                  <c:v>95834.2452795311</c:v>
                </c:pt>
                <c:pt idx="230">
                  <c:v>95274.6239613903</c:v>
                </c:pt>
                <c:pt idx="231">
                  <c:v>94712.78747553186</c:v>
                </c:pt>
                <c:pt idx="232">
                  <c:v>94148.72705358357</c:v>
                </c:pt>
                <c:pt idx="233">
                  <c:v>93582.43389246507</c:v>
                </c:pt>
                <c:pt idx="234">
                  <c:v>93013.89915425046</c:v>
                </c:pt>
                <c:pt idx="235">
                  <c:v>92443.11396603043</c:v>
                </c:pt>
                <c:pt idx="236">
                  <c:v>91870.0694197737</c:v>
                </c:pt>
                <c:pt idx="237">
                  <c:v>91294.75657218804</c:v>
                </c:pt>
                <c:pt idx="238">
                  <c:v>90717.16644458068</c:v>
                </c:pt>
                <c:pt idx="239">
                  <c:v>90137.2900227182</c:v>
                </c:pt>
                <c:pt idx="240">
                  <c:v>89555.11825668586</c:v>
                </c:pt>
                <c:pt idx="241">
                  <c:v>88970.6420607463</c:v>
                </c:pt>
                <c:pt idx="242">
                  <c:v>88383.85231319783</c:v>
                </c:pt>
                <c:pt idx="243">
                  <c:v>87794.73985623197</c:v>
                </c:pt>
                <c:pt idx="244">
                  <c:v>87203.29549579061</c:v>
                </c:pt>
                <c:pt idx="245">
                  <c:v>86609.51000142252</c:v>
                </c:pt>
                <c:pt idx="246">
                  <c:v>86013.3741061392</c:v>
                </c:pt>
                <c:pt idx="247">
                  <c:v>85414.87850627041</c:v>
                </c:pt>
                <c:pt idx="248">
                  <c:v>84814.0138613188</c:v>
                </c:pt>
                <c:pt idx="249">
                  <c:v>84210.77079381425</c:v>
                </c:pt>
                <c:pt idx="250">
                  <c:v>83605.13988916751</c:v>
                </c:pt>
                <c:pt idx="251">
                  <c:v>82997.1116955232</c:v>
                </c:pt>
                <c:pt idx="252">
                  <c:v>82386.67672361238</c:v>
                </c:pt>
                <c:pt idx="253">
                  <c:v>81773.8254466044</c:v>
                </c:pt>
                <c:pt idx="254">
                  <c:v>81158.54829995829</c:v>
                </c:pt>
                <c:pt idx="255">
                  <c:v>80540.83568127335</c:v>
                </c:pt>
                <c:pt idx="256">
                  <c:v>79920.67795013946</c:v>
                </c:pt>
                <c:pt idx="257">
                  <c:v>79298.0654279865</c:v>
                </c:pt>
                <c:pt idx="258">
                  <c:v>78672.98839793333</c:v>
                </c:pt>
                <c:pt idx="259">
                  <c:v>78045.43710463622</c:v>
                </c:pt>
                <c:pt idx="260">
                  <c:v>77415.40175413647</c:v>
                </c:pt>
                <c:pt idx="261">
                  <c:v>76782.87251370767</c:v>
                </c:pt>
                <c:pt idx="262">
                  <c:v>76147.83951170216</c:v>
                </c:pt>
                <c:pt idx="263">
                  <c:v>75510.29283739705</c:v>
                </c:pt>
                <c:pt idx="264">
                  <c:v>74870.22254083947</c:v>
                </c:pt>
                <c:pt idx="265">
                  <c:v>74227.61863269135</c:v>
                </c:pt>
                <c:pt idx="266">
                  <c:v>73582.47108407349</c:v>
                </c:pt>
                <c:pt idx="267">
                  <c:v>72934.76982640901</c:v>
                </c:pt>
                <c:pt idx="268">
                  <c:v>72284.50475126629</c:v>
                </c:pt>
                <c:pt idx="269">
                  <c:v>71631.6657102011</c:v>
                </c:pt>
                <c:pt idx="270">
                  <c:v>70976.24251459839</c:v>
                </c:pt>
                <c:pt idx="271">
                  <c:v>70318.22493551308</c:v>
                </c:pt>
                <c:pt idx="272">
                  <c:v>69657.60270351055</c:v>
                </c:pt>
                <c:pt idx="273">
                  <c:v>68994.36550850635</c:v>
                </c:pt>
                <c:pt idx="274">
                  <c:v>68328.50299960526</c:v>
                </c:pt>
                <c:pt idx="275">
                  <c:v>67660.00478493976</c:v>
                </c:pt>
                <c:pt idx="276">
                  <c:v>66988.86043150788</c:v>
                </c:pt>
                <c:pt idx="277">
                  <c:v>66315.05946501033</c:v>
                </c:pt>
                <c:pt idx="278">
                  <c:v>65638.59136968707</c:v>
                </c:pt>
                <c:pt idx="279">
                  <c:v>64959.44558815315</c:v>
                </c:pt>
                <c:pt idx="280">
                  <c:v>64277.61152123399</c:v>
                </c:pt>
                <c:pt idx="281">
                  <c:v>63593.07852779993</c:v>
                </c:pt>
                <c:pt idx="282">
                  <c:v>62905.83592460021</c:v>
                </c:pt>
                <c:pt idx="283">
                  <c:v>62215.87298609616</c:v>
                </c:pt>
                <c:pt idx="284">
                  <c:v>61523.17894429386</c:v>
                </c:pt>
                <c:pt idx="285">
                  <c:v>60827.74298857609</c:v>
                </c:pt>
                <c:pt idx="286">
                  <c:v>60129.55426553361</c:v>
                </c:pt>
                <c:pt idx="287">
                  <c:v>59428.60187879575</c:v>
                </c:pt>
                <c:pt idx="288">
                  <c:v>58724.87488886039</c:v>
                </c:pt>
                <c:pt idx="289">
                  <c:v>58018.3623129232</c:v>
                </c:pt>
                <c:pt idx="290">
                  <c:v>57309.05312470625</c:v>
                </c:pt>
                <c:pt idx="291">
                  <c:v>56596.93625428594</c:v>
                </c:pt>
                <c:pt idx="292">
                  <c:v>55882.00058792023</c:v>
                </c:pt>
                <c:pt idx="293">
                  <c:v>55164.23496787515</c:v>
                </c:pt>
                <c:pt idx="294">
                  <c:v>54443.62819225073</c:v>
                </c:pt>
                <c:pt idx="295">
                  <c:v>53720.16901480612</c:v>
                </c:pt>
                <c:pt idx="296">
                  <c:v>52993.84614478412</c:v>
                </c:pt>
                <c:pt idx="297">
                  <c:v>52264.64824673496</c:v>
                </c:pt>
                <c:pt idx="298">
                  <c:v>51532.56394033936</c:v>
                </c:pt>
                <c:pt idx="299">
                  <c:v>50797.58180023094</c:v>
                </c:pt>
                <c:pt idx="300">
                  <c:v>50059.69035581793</c:v>
                </c:pt>
                <c:pt idx="301">
                  <c:v>49318.8780911041</c:v>
                </c:pt>
                <c:pt idx="302">
                  <c:v>48575.13344450913</c:v>
                </c:pt>
                <c:pt idx="303">
                  <c:v>47828.44480868805</c:v>
                </c:pt>
                <c:pt idx="304">
                  <c:v>47078.80053035017</c:v>
                </c:pt>
                <c:pt idx="305">
                  <c:v>46326.18891007722</c:v>
                </c:pt>
                <c:pt idx="306">
                  <c:v>45570.59820214067</c:v>
                </c:pt>
                <c:pt idx="307">
                  <c:v>44812.01661431854</c:v>
                </c:pt>
                <c:pt idx="308">
                  <c:v>44050.43230771129</c:v>
                </c:pt>
                <c:pt idx="309">
                  <c:v>43285.83339655706</c:v>
                </c:pt>
                <c:pt idx="310">
                  <c:v>42518.20794804616</c:v>
                </c:pt>
                <c:pt idx="311">
                  <c:v>41747.54398213491</c:v>
                </c:pt>
                <c:pt idx="312">
                  <c:v>40973.8294713586</c:v>
                </c:pt>
                <c:pt idx="313">
                  <c:v>40197.0523406438</c:v>
                </c:pt>
                <c:pt idx="314">
                  <c:v>39417.20046711992</c:v>
                </c:pt>
                <c:pt idx="315">
                  <c:v>38634.26167993</c:v>
                </c:pt>
                <c:pt idx="316">
                  <c:v>37848.2237600408</c:v>
                </c:pt>
                <c:pt idx="317">
                  <c:v>37059.07444005203</c:v>
                </c:pt>
                <c:pt idx="318">
                  <c:v>36266.80140400497</c:v>
                </c:pt>
                <c:pt idx="319">
                  <c:v>35471.39228719022</c:v>
                </c:pt>
                <c:pt idx="320">
                  <c:v>34672.83467595475</c:v>
                </c:pt>
                <c:pt idx="321">
                  <c:v>33871.11610750815</c:v>
                </c:pt>
                <c:pt idx="322">
                  <c:v>33066.22406972811</c:v>
                </c:pt>
                <c:pt idx="323">
                  <c:v>32258.14600096519</c:v>
                </c:pt>
                <c:pt idx="324">
                  <c:v>31446.86928984675</c:v>
                </c:pt>
                <c:pt idx="325">
                  <c:v>30632.38127508013</c:v>
                </c:pt>
                <c:pt idx="326">
                  <c:v>29814.66924525506</c:v>
                </c:pt>
                <c:pt idx="327">
                  <c:v>28993.72043864526</c:v>
                </c:pt>
                <c:pt idx="328">
                  <c:v>28169.5220430093</c:v>
                </c:pt>
                <c:pt idx="329">
                  <c:v>27342.06119539062</c:v>
                </c:pt>
                <c:pt idx="330">
                  <c:v>26511.32498191678</c:v>
                </c:pt>
                <c:pt idx="331">
                  <c:v>25677.30043759794</c:v>
                </c:pt>
                <c:pt idx="332">
                  <c:v>24839.9745461245</c:v>
                </c:pt>
                <c:pt idx="333">
                  <c:v>23999.33423966399</c:v>
                </c:pt>
                <c:pt idx="334">
                  <c:v>23155.36639865706</c:v>
                </c:pt>
                <c:pt idx="335">
                  <c:v>22308.05785161282</c:v>
                </c:pt>
                <c:pt idx="336">
                  <c:v>21457.39537490319</c:v>
                </c:pt>
                <c:pt idx="337">
                  <c:v>20603.3656925566</c:v>
                </c:pt>
                <c:pt idx="338">
                  <c:v>19745.9554760507</c:v>
                </c:pt>
                <c:pt idx="339">
                  <c:v>18885.15134410447</c:v>
                </c:pt>
                <c:pt idx="340">
                  <c:v>18020.9398624693</c:v>
                </c:pt>
                <c:pt idx="341">
                  <c:v>17153.3075437193</c:v>
                </c:pt>
                <c:pt idx="342">
                  <c:v>16282.24084704093</c:v>
                </c:pt>
                <c:pt idx="343">
                  <c:v>15407.72617802154</c:v>
                </c:pt>
                <c:pt idx="344">
                  <c:v>14529.74988843728</c:v>
                </c:pt>
                <c:pt idx="345">
                  <c:v>13648.29827604009</c:v>
                </c:pt>
                <c:pt idx="346">
                  <c:v>12763.35758434382</c:v>
                </c:pt>
                <c:pt idx="347">
                  <c:v>11874.91400240959</c:v>
                </c:pt>
                <c:pt idx="348">
                  <c:v>10982.9536646302</c:v>
                </c:pt>
                <c:pt idx="349">
                  <c:v>10087.46265051377</c:v>
                </c:pt>
                <c:pt idx="350">
                  <c:v>9188.426984466458</c:v>
                </c:pt>
                <c:pt idx="351">
                  <c:v>8285.832635574377</c:v>
                </c:pt>
                <c:pt idx="352">
                  <c:v>7379.6655173846</c:v>
                </c:pt>
                <c:pt idx="353">
                  <c:v>6469.911487685322</c:v>
                </c:pt>
                <c:pt idx="354">
                  <c:v>5556.556348285151</c:v>
                </c:pt>
                <c:pt idx="355">
                  <c:v>4639.58584479152</c:v>
                </c:pt>
                <c:pt idx="356">
                  <c:v>3718.985666388228</c:v>
                </c:pt>
                <c:pt idx="357">
                  <c:v>2794.741445612089</c:v>
                </c:pt>
                <c:pt idx="358">
                  <c:v>1866.838758128712</c:v>
                </c:pt>
                <c:pt idx="359">
                  <c:v>935.26312250738</c:v>
                </c:pt>
              </c:numCache>
            </c:numRef>
          </c:val>
        </c:ser>
        <c:ser>
          <c:idx val="2"/>
          <c:order val="1"/>
          <c:tx>
            <c:strRef>
              <c:f>Equity!$H$1</c:f>
              <c:strCache>
                <c:ptCount val="1"/>
                <c:pt idx="0">
                  <c:v>Equity</c:v>
                </c:pt>
              </c:strCache>
            </c:strRef>
          </c:tx>
          <c:val>
            <c:numRef>
              <c:f>Equity!$H$2:$H$361</c:f>
              <c:numCache>
                <c:formatCode>\$#,##0.00_);[Red]\(\$#,##0.00\)</c:formatCode>
                <c:ptCount val="360"/>
                <c:pt idx="0" formatCode="General">
                  <c:v>20000.0</c:v>
                </c:pt>
                <c:pt idx="1">
                  <c:v>20226.46520570561</c:v>
                </c:pt>
                <c:pt idx="2">
                  <c:v>20453.82683618381</c:v>
                </c:pt>
                <c:pt idx="3">
                  <c:v>20682.08843978265</c:v>
                </c:pt>
                <c:pt idx="4">
                  <c:v>20911.25357889573</c:v>
                </c:pt>
                <c:pt idx="5">
                  <c:v>21141.32583001781</c:v>
                </c:pt>
                <c:pt idx="6">
                  <c:v>21372.30878380057</c:v>
                </c:pt>
                <c:pt idx="7">
                  <c:v>21604.20604510872</c:v>
                </c:pt>
                <c:pt idx="8">
                  <c:v>21837.02123307622</c:v>
                </c:pt>
                <c:pt idx="9">
                  <c:v>22070.75798116276</c:v>
                </c:pt>
                <c:pt idx="10">
                  <c:v>22305.41993721047</c:v>
                </c:pt>
                <c:pt idx="11">
                  <c:v>22541.01076350087</c:v>
                </c:pt>
                <c:pt idx="12">
                  <c:v>22777.53413681201</c:v>
                </c:pt>
                <c:pt idx="13">
                  <c:v>23014.99374847583</c:v>
                </c:pt>
                <c:pt idx="14">
                  <c:v>23253.39330443582</c:v>
                </c:pt>
                <c:pt idx="15">
                  <c:v>23492.73652530483</c:v>
                </c:pt>
                <c:pt idx="16">
                  <c:v>23733.0271464231</c:v>
                </c:pt>
                <c:pt idx="17">
                  <c:v>23974.26891791664</c:v>
                </c:pt>
                <c:pt idx="18">
                  <c:v>24216.46560475567</c:v>
                </c:pt>
                <c:pt idx="19">
                  <c:v>24459.62098681344</c:v>
                </c:pt>
                <c:pt idx="20">
                  <c:v>24703.73885892518</c:v>
                </c:pt>
                <c:pt idx="21">
                  <c:v>24948.82303094737</c:v>
                </c:pt>
                <c:pt idx="22">
                  <c:v>25194.87732781715</c:v>
                </c:pt>
                <c:pt idx="23">
                  <c:v>25441.90558961204</c:v>
                </c:pt>
                <c:pt idx="24">
                  <c:v>25689.91167160986</c:v>
                </c:pt>
                <c:pt idx="25">
                  <c:v>25938.89944434893</c:v>
                </c:pt>
                <c:pt idx="26">
                  <c:v>26188.87279368842</c:v>
                </c:pt>
                <c:pt idx="27">
                  <c:v>26439.83562086905</c:v>
                </c:pt>
                <c:pt idx="28">
                  <c:v>26691.79184257393</c:v>
                </c:pt>
                <c:pt idx="29">
                  <c:v>26944.74539098973</c:v>
                </c:pt>
                <c:pt idx="30">
                  <c:v>27198.70021386801</c:v>
                </c:pt>
                <c:pt idx="31">
                  <c:v>27453.66027458685</c:v>
                </c:pt>
                <c:pt idx="32">
                  <c:v>27709.6295522127</c:v>
                </c:pt>
                <c:pt idx="33">
                  <c:v>27966.61204156248</c:v>
                </c:pt>
                <c:pt idx="34">
                  <c:v>28224.61175326594</c:v>
                </c:pt>
                <c:pt idx="35">
                  <c:v>28483.63271382823</c:v>
                </c:pt>
                <c:pt idx="36">
                  <c:v>28743.67896569275</c:v>
                </c:pt>
                <c:pt idx="37">
                  <c:v>29004.75456730423</c:v>
                </c:pt>
                <c:pt idx="38">
                  <c:v>29266.86359317208</c:v>
                </c:pt>
                <c:pt idx="39">
                  <c:v>29530.010133934</c:v>
                </c:pt>
                <c:pt idx="40">
                  <c:v>29794.19829641977</c:v>
                </c:pt>
                <c:pt idx="41">
                  <c:v>30059.43220371537</c:v>
                </c:pt>
                <c:pt idx="42">
                  <c:v>30325.71599522736</c:v>
                </c:pt>
                <c:pt idx="43">
                  <c:v>30593.05382674741</c:v>
                </c:pt>
                <c:pt idx="44">
                  <c:v>30861.44987051723</c:v>
                </c:pt>
                <c:pt idx="45">
                  <c:v>31130.90831529363</c:v>
                </c:pt>
                <c:pt idx="46">
                  <c:v>31401.43336641395</c:v>
                </c:pt>
                <c:pt idx="47">
                  <c:v>31673.02924586161</c:v>
                </c:pt>
                <c:pt idx="48">
                  <c:v>31945.7001923321</c:v>
                </c:pt>
                <c:pt idx="49">
                  <c:v>32219.45046129902</c:v>
                </c:pt>
                <c:pt idx="50">
                  <c:v>32494.2843250806</c:v>
                </c:pt>
                <c:pt idx="51">
                  <c:v>32770.20607290632</c:v>
                </c:pt>
                <c:pt idx="52">
                  <c:v>33047.22001098385</c:v>
                </c:pt>
                <c:pt idx="53">
                  <c:v>33325.33046256627</c:v>
                </c:pt>
                <c:pt idx="54">
                  <c:v>33604.54176801954</c:v>
                </c:pt>
                <c:pt idx="55">
                  <c:v>33884.85828489022</c:v>
                </c:pt>
                <c:pt idx="56">
                  <c:v>34166.28438797352</c:v>
                </c:pt>
                <c:pt idx="57">
                  <c:v>34448.82446938153</c:v>
                </c:pt>
                <c:pt idx="58">
                  <c:v>34732.48293861177</c:v>
                </c:pt>
                <c:pt idx="59">
                  <c:v>35017.26422261605</c:v>
                </c:pt>
                <c:pt idx="60">
                  <c:v>35303.17276586952</c:v>
                </c:pt>
                <c:pt idx="61">
                  <c:v>35590.21303044002</c:v>
                </c:pt>
                <c:pt idx="62">
                  <c:v>35878.3894960578</c:v>
                </c:pt>
                <c:pt idx="63">
                  <c:v>36167.7066601853</c:v>
                </c:pt>
                <c:pt idx="64">
                  <c:v>36458.16903808748</c:v>
                </c:pt>
                <c:pt idx="65">
                  <c:v>36749.78116290218</c:v>
                </c:pt>
                <c:pt idx="66">
                  <c:v>37042.54758571095</c:v>
                </c:pt>
                <c:pt idx="67">
                  <c:v>37336.47287561</c:v>
                </c:pt>
                <c:pt idx="68">
                  <c:v>37631.56161978156</c:v>
                </c:pt>
                <c:pt idx="69">
                  <c:v>37927.81842356547</c:v>
                </c:pt>
                <c:pt idx="70">
                  <c:v>38225.24791053103</c:v>
                </c:pt>
                <c:pt idx="71">
                  <c:v>38523.85472254915</c:v>
                </c:pt>
                <c:pt idx="72">
                  <c:v>38823.64351986485</c:v>
                </c:pt>
                <c:pt idx="73">
                  <c:v>39124.61898116993</c:v>
                </c:pt>
                <c:pt idx="74">
                  <c:v>39426.785803676</c:v>
                </c:pt>
                <c:pt idx="75">
                  <c:v>39730.14870318783</c:v>
                </c:pt>
                <c:pt idx="76">
                  <c:v>40034.71241417688</c:v>
                </c:pt>
                <c:pt idx="77">
                  <c:v>40340.48168985528</c:v>
                </c:pt>
                <c:pt idx="78">
                  <c:v>40647.4613022499</c:v>
                </c:pt>
                <c:pt idx="79">
                  <c:v>40955.65604227691</c:v>
                </c:pt>
                <c:pt idx="80">
                  <c:v>41265.07071981654</c:v>
                </c:pt>
                <c:pt idx="81">
                  <c:v>41575.71016378809</c:v>
                </c:pt>
                <c:pt idx="82">
                  <c:v>41887.57922222536</c:v>
                </c:pt>
                <c:pt idx="83">
                  <c:v>42200.68276235228</c:v>
                </c:pt>
                <c:pt idx="84">
                  <c:v>42515.02567065886</c:v>
                </c:pt>
                <c:pt idx="85">
                  <c:v>42830.6128529775</c:v>
                </c:pt>
                <c:pt idx="86">
                  <c:v>43147.44923455947</c:v>
                </c:pt>
                <c:pt idx="87">
                  <c:v>43465.53976015188</c:v>
                </c:pt>
                <c:pt idx="88">
                  <c:v>43784.88939407475</c:v>
                </c:pt>
                <c:pt idx="89">
                  <c:v>44105.50312029857</c:v>
                </c:pt>
                <c:pt idx="90">
                  <c:v>44427.38594252203</c:v>
                </c:pt>
                <c:pt idx="91">
                  <c:v>44750.54288425012</c:v>
                </c:pt>
                <c:pt idx="92">
                  <c:v>45074.97898887255</c:v>
                </c:pt>
                <c:pt idx="93">
                  <c:v>45400.69931974245</c:v>
                </c:pt>
                <c:pt idx="94">
                  <c:v>45727.70896025537</c:v>
                </c:pt>
                <c:pt idx="95">
                  <c:v>46056.01301392865</c:v>
                </c:pt>
                <c:pt idx="96">
                  <c:v>46385.61660448107</c:v>
                </c:pt>
                <c:pt idx="97">
                  <c:v>46716.52487591274</c:v>
                </c:pt>
                <c:pt idx="98">
                  <c:v>47048.7429925855</c:v>
                </c:pt>
                <c:pt idx="99">
                  <c:v>47382.27613930343</c:v>
                </c:pt>
                <c:pt idx="100">
                  <c:v>47717.12952139378</c:v>
                </c:pt>
                <c:pt idx="101">
                  <c:v>48053.30836478824</c:v>
                </c:pt>
                <c:pt idx="102">
                  <c:v>48390.81791610447</c:v>
                </c:pt>
                <c:pt idx="103">
                  <c:v>48729.663442728</c:v>
                </c:pt>
                <c:pt idx="104">
                  <c:v>49069.8502328944</c:v>
                </c:pt>
                <c:pt idx="105">
                  <c:v>49411.3835957719</c:v>
                </c:pt>
                <c:pt idx="106">
                  <c:v>49754.26886154409</c:v>
                </c:pt>
                <c:pt idx="107">
                  <c:v>50098.51138149331</c:v>
                </c:pt>
                <c:pt idx="108">
                  <c:v>50444.116528084</c:v>
                </c:pt>
                <c:pt idx="109">
                  <c:v>50791.0896950466</c:v>
                </c:pt>
                <c:pt idx="110">
                  <c:v>51139.43629746177</c:v>
                </c:pt>
                <c:pt idx="111">
                  <c:v>51489.16177184483</c:v>
                </c:pt>
                <c:pt idx="112">
                  <c:v>51840.27157623066</c:v>
                </c:pt>
                <c:pt idx="113">
                  <c:v>52192.77119025885</c:v>
                </c:pt>
                <c:pt idx="114">
                  <c:v>52546.66611525923</c:v>
                </c:pt>
                <c:pt idx="115">
                  <c:v>52901.96187433774</c:v>
                </c:pt>
                <c:pt idx="116">
                  <c:v>53258.6640124626</c:v>
                </c:pt>
                <c:pt idx="117">
                  <c:v>53616.77809655087</c:v>
                </c:pt>
                <c:pt idx="118">
                  <c:v>53976.30971555533</c:v>
                </c:pt>
                <c:pt idx="119">
                  <c:v>54337.26448055168</c:v>
                </c:pt>
                <c:pt idx="120">
                  <c:v>54699.64802482613</c:v>
                </c:pt>
                <c:pt idx="121">
                  <c:v>55063.46600396335</c:v>
                </c:pt>
                <c:pt idx="122">
                  <c:v>55428.72409593464</c:v>
                </c:pt>
                <c:pt idx="123">
                  <c:v>55795.42800118665</c:v>
                </c:pt>
                <c:pt idx="124">
                  <c:v>56163.58344273029</c:v>
                </c:pt>
                <c:pt idx="125">
                  <c:v>56533.19616623004</c:v>
                </c:pt>
                <c:pt idx="126">
                  <c:v>56904.27194009364</c:v>
                </c:pt>
                <c:pt idx="127">
                  <c:v>57276.81655556211</c:v>
                </c:pt>
                <c:pt idx="128">
                  <c:v>57650.83582680015</c:v>
                </c:pt>
                <c:pt idx="129">
                  <c:v>58026.33559098685</c:v>
                </c:pt>
                <c:pt idx="130">
                  <c:v>58403.32170840678</c:v>
                </c:pt>
                <c:pt idx="131">
                  <c:v>58781.8000625415</c:v>
                </c:pt>
                <c:pt idx="132">
                  <c:v>59161.77656016134</c:v>
                </c:pt>
                <c:pt idx="133">
                  <c:v>59543.25713141758</c:v>
                </c:pt>
                <c:pt idx="134">
                  <c:v>59926.24772993505</c:v>
                </c:pt>
                <c:pt idx="135">
                  <c:v>60310.75433290498</c:v>
                </c:pt>
                <c:pt idx="136">
                  <c:v>60696.78294117834</c:v>
                </c:pt>
                <c:pt idx="137">
                  <c:v>61084.33957935944</c:v>
                </c:pt>
                <c:pt idx="138">
                  <c:v>61473.43029590002</c:v>
                </c:pt>
                <c:pt idx="139">
                  <c:v>61864.06116319356</c:v>
                </c:pt>
                <c:pt idx="140">
                  <c:v>62256.23827767014</c:v>
                </c:pt>
                <c:pt idx="141">
                  <c:v>62649.96775989152</c:v>
                </c:pt>
                <c:pt idx="142">
                  <c:v>63045.2557546467</c:v>
                </c:pt>
                <c:pt idx="143">
                  <c:v>63442.10843104778</c:v>
                </c:pt>
                <c:pt idx="144">
                  <c:v>63840.53198262629</c:v>
                </c:pt>
                <c:pt idx="145">
                  <c:v>64240.5326274298</c:v>
                </c:pt>
                <c:pt idx="146">
                  <c:v>64642.11660811897</c:v>
                </c:pt>
                <c:pt idx="147">
                  <c:v>65045.29019206505</c:v>
                </c:pt>
                <c:pt idx="148">
                  <c:v>65450.05967144757</c:v>
                </c:pt>
                <c:pt idx="149">
                  <c:v>65856.43136335266</c:v>
                </c:pt>
                <c:pt idx="150">
                  <c:v>66264.41160987155</c:v>
                </c:pt>
                <c:pt idx="151">
                  <c:v>66674.00677819956</c:v>
                </c:pt>
                <c:pt idx="152">
                  <c:v>67085.22326073553</c:v>
                </c:pt>
                <c:pt idx="153">
                  <c:v>67498.06747518155</c:v>
                </c:pt>
                <c:pt idx="154">
                  <c:v>67912.5458646431</c:v>
                </c:pt>
                <c:pt idx="155">
                  <c:v>68328.66489772958</c:v>
                </c:pt>
                <c:pt idx="156">
                  <c:v>68746.43106865536</c:v>
                </c:pt>
                <c:pt idx="157">
                  <c:v>69165.85089734106</c:v>
                </c:pt>
                <c:pt idx="158">
                  <c:v>69586.9309295153</c:v>
                </c:pt>
                <c:pt idx="159">
                  <c:v>70009.6777368169</c:v>
                </c:pt>
                <c:pt idx="160">
                  <c:v>70434.09791689741</c:v>
                </c:pt>
                <c:pt idx="161">
                  <c:v>70860.19809352407</c:v>
                </c:pt>
                <c:pt idx="162">
                  <c:v>71287.9849166832</c:v>
                </c:pt>
                <c:pt idx="163">
                  <c:v>71717.46506268403</c:v>
                </c:pt>
                <c:pt idx="164">
                  <c:v>72148.64523426276</c:v>
                </c:pt>
                <c:pt idx="165">
                  <c:v>72581.5321606873</c:v>
                </c:pt>
                <c:pt idx="166">
                  <c:v>73016.13259786231</c:v>
                </c:pt>
                <c:pt idx="167">
                  <c:v>73452.45332843445</c:v>
                </c:pt>
                <c:pt idx="168">
                  <c:v>73890.50116189844</c:v>
                </c:pt>
                <c:pt idx="169">
                  <c:v>74330.28293470322</c:v>
                </c:pt>
                <c:pt idx="170">
                  <c:v>74771.8055103587</c:v>
                </c:pt>
                <c:pt idx="171">
                  <c:v>75215.0757795428</c:v>
                </c:pt>
                <c:pt idx="172">
                  <c:v>75660.1006602091</c:v>
                </c:pt>
                <c:pt idx="173">
                  <c:v>76106.8870976947</c:v>
                </c:pt>
                <c:pt idx="174">
                  <c:v>76555.44206482869</c:v>
                </c:pt>
                <c:pt idx="175">
                  <c:v>77005.7725620409</c:v>
                </c:pt>
                <c:pt idx="176">
                  <c:v>77457.88561747125</c:v>
                </c:pt>
                <c:pt idx="177">
                  <c:v>77911.78828707935</c:v>
                </c:pt>
                <c:pt idx="178">
                  <c:v>78367.48765475464</c:v>
                </c:pt>
                <c:pt idx="179">
                  <c:v>78824.99083242699</c:v>
                </c:pt>
                <c:pt idx="180">
                  <c:v>79284.30496017761</c:v>
                </c:pt>
                <c:pt idx="181">
                  <c:v>79745.43720635059</c:v>
                </c:pt>
                <c:pt idx="182">
                  <c:v>80208.39476766466</c:v>
                </c:pt>
                <c:pt idx="183">
                  <c:v>80673.1848693256</c:v>
                </c:pt>
                <c:pt idx="184">
                  <c:v>81139.81476513895</c:v>
                </c:pt>
                <c:pt idx="185">
                  <c:v>81608.29173762324</c:v>
                </c:pt>
                <c:pt idx="186">
                  <c:v>82078.6230981236</c:v>
                </c:pt>
                <c:pt idx="187">
                  <c:v>82550.81618692594</c:v>
                </c:pt>
                <c:pt idx="188">
                  <c:v>83024.87837337147</c:v>
                </c:pt>
                <c:pt idx="189">
                  <c:v>83500.81705597167</c:v>
                </c:pt>
                <c:pt idx="190">
                  <c:v>83978.63966252382</c:v>
                </c:pt>
                <c:pt idx="191">
                  <c:v>84458.35365022693</c:v>
                </c:pt>
                <c:pt idx="192">
                  <c:v>84939.96650579802</c:v>
                </c:pt>
                <c:pt idx="193">
                  <c:v>85423.48574558907</c:v>
                </c:pt>
                <c:pt idx="194">
                  <c:v>85908.9189157043</c:v>
                </c:pt>
                <c:pt idx="195">
                  <c:v>86396.2735921179</c:v>
                </c:pt>
                <c:pt idx="196">
                  <c:v>86885.5573807923</c:v>
                </c:pt>
                <c:pt idx="197">
                  <c:v>87376.77791779687</c:v>
                </c:pt>
                <c:pt idx="198">
                  <c:v>87869.94286942709</c:v>
                </c:pt>
                <c:pt idx="199">
                  <c:v>88365.05993232417</c:v>
                </c:pt>
                <c:pt idx="200">
                  <c:v>88862.13683359523</c:v>
                </c:pt>
                <c:pt idx="201">
                  <c:v>89361.1813309338</c:v>
                </c:pt>
                <c:pt idx="202">
                  <c:v>89862.20121274104</c:v>
                </c:pt>
                <c:pt idx="203">
                  <c:v>90365.20429824707</c:v>
                </c:pt>
                <c:pt idx="204">
                  <c:v>90870.19843763324</c:v>
                </c:pt>
                <c:pt idx="205">
                  <c:v>91377.19151215447</c:v>
                </c:pt>
                <c:pt idx="206">
                  <c:v>91886.19143426234</c:v>
                </c:pt>
                <c:pt idx="207">
                  <c:v>92397.20614772858</c:v>
                </c:pt>
                <c:pt idx="208">
                  <c:v>92910.24362776894</c:v>
                </c:pt>
                <c:pt idx="209">
                  <c:v>93425.3118811678</c:v>
                </c:pt>
                <c:pt idx="210">
                  <c:v>93942.41894640302</c:v>
                </c:pt>
                <c:pt idx="211">
                  <c:v>94461.57289377147</c:v>
                </c:pt>
                <c:pt idx="212">
                  <c:v>94982.78182551491</c:v>
                </c:pt>
                <c:pt idx="213">
                  <c:v>95506.05387594651</c:v>
                </c:pt>
                <c:pt idx="214">
                  <c:v>96031.39721157774</c:v>
                </c:pt>
                <c:pt idx="215">
                  <c:v>96558.82003124583</c:v>
                </c:pt>
                <c:pt idx="216">
                  <c:v>97088.33056624178</c:v>
                </c:pt>
                <c:pt idx="217">
                  <c:v>97619.93708043876</c:v>
                </c:pt>
                <c:pt idx="218">
                  <c:v>98153.6478704211</c:v>
                </c:pt>
                <c:pt idx="219">
                  <c:v>98689.47126561379</c:v>
                </c:pt>
                <c:pt idx="220">
                  <c:v>99227.41562841245</c:v>
                </c:pt>
                <c:pt idx="221">
                  <c:v>99767.48935431384</c:v>
                </c:pt>
                <c:pt idx="222">
                  <c:v>100309.7008720469</c:v>
                </c:pt>
                <c:pt idx="223">
                  <c:v>100854.0586437044</c:v>
                </c:pt>
                <c:pt idx="224">
                  <c:v>101400.5711648747</c:v>
                </c:pt>
                <c:pt idx="225">
                  <c:v>101949.2469647746</c:v>
                </c:pt>
                <c:pt idx="226">
                  <c:v>102500.0946063824</c:v>
                </c:pt>
                <c:pt idx="227">
                  <c:v>103053.1226865716</c:v>
                </c:pt>
                <c:pt idx="228">
                  <c:v>103608.3398362449</c:v>
                </c:pt>
                <c:pt idx="229">
                  <c:v>104165.7547204689</c:v>
                </c:pt>
                <c:pt idx="230">
                  <c:v>104725.3760386097</c:v>
                </c:pt>
                <c:pt idx="231">
                  <c:v>105287.2125244682</c:v>
                </c:pt>
                <c:pt idx="232">
                  <c:v>105851.2729464165</c:v>
                </c:pt>
                <c:pt idx="233">
                  <c:v>106417.566107535</c:v>
                </c:pt>
                <c:pt idx="234">
                  <c:v>106986.1008457496</c:v>
                </c:pt>
                <c:pt idx="235">
                  <c:v>107556.8860339696</c:v>
                </c:pt>
                <c:pt idx="236">
                  <c:v>108129.9305802263</c:v>
                </c:pt>
                <c:pt idx="237">
                  <c:v>108705.243427812</c:v>
                </c:pt>
                <c:pt idx="238">
                  <c:v>109282.8335554193</c:v>
                </c:pt>
                <c:pt idx="239">
                  <c:v>109862.7099772818</c:v>
                </c:pt>
                <c:pt idx="240">
                  <c:v>110444.8817433142</c:v>
                </c:pt>
                <c:pt idx="241">
                  <c:v>111029.3579392537</c:v>
                </c:pt>
                <c:pt idx="242">
                  <c:v>111616.1476868022</c:v>
                </c:pt>
                <c:pt idx="243">
                  <c:v>112205.2601437681</c:v>
                </c:pt>
                <c:pt idx="244">
                  <c:v>112796.7045042094</c:v>
                </c:pt>
                <c:pt idx="245">
                  <c:v>113390.4899985775</c:v>
                </c:pt>
                <c:pt idx="246">
                  <c:v>113986.6258938608</c:v>
                </c:pt>
                <c:pt idx="247">
                  <c:v>114585.1214937296</c:v>
                </c:pt>
                <c:pt idx="248">
                  <c:v>115185.9861386812</c:v>
                </c:pt>
                <c:pt idx="249">
                  <c:v>115789.2292061858</c:v>
                </c:pt>
                <c:pt idx="250">
                  <c:v>116394.8601108325</c:v>
                </c:pt>
                <c:pt idx="251">
                  <c:v>117002.8883044768</c:v>
                </c:pt>
                <c:pt idx="252">
                  <c:v>117613.3232763876</c:v>
                </c:pt>
                <c:pt idx="253">
                  <c:v>118226.1745533956</c:v>
                </c:pt>
                <c:pt idx="254">
                  <c:v>118841.4517000417</c:v>
                </c:pt>
                <c:pt idx="255">
                  <c:v>119459.1643187267</c:v>
                </c:pt>
                <c:pt idx="256">
                  <c:v>120079.3220498606</c:v>
                </c:pt>
                <c:pt idx="257">
                  <c:v>120701.9345720135</c:v>
                </c:pt>
                <c:pt idx="258">
                  <c:v>121327.0116020667</c:v>
                </c:pt>
                <c:pt idx="259">
                  <c:v>121954.5628953638</c:v>
                </c:pt>
                <c:pt idx="260">
                  <c:v>122584.5982458636</c:v>
                </c:pt>
                <c:pt idx="261">
                  <c:v>123217.1274862924</c:v>
                </c:pt>
                <c:pt idx="262">
                  <c:v>123852.1604882979</c:v>
                </c:pt>
                <c:pt idx="263">
                  <c:v>124489.707162603</c:v>
                </c:pt>
                <c:pt idx="264">
                  <c:v>125129.7774591606</c:v>
                </c:pt>
                <c:pt idx="265">
                  <c:v>125772.3813673087</c:v>
                </c:pt>
                <c:pt idx="266">
                  <c:v>126417.5289159265</c:v>
                </c:pt>
                <c:pt idx="267">
                  <c:v>127065.230173591</c:v>
                </c:pt>
                <c:pt idx="268">
                  <c:v>127715.4952487337</c:v>
                </c:pt>
                <c:pt idx="269">
                  <c:v>128368.3342897989</c:v>
                </c:pt>
                <c:pt idx="270">
                  <c:v>129023.7574854016</c:v>
                </c:pt>
                <c:pt idx="271">
                  <c:v>129681.775064487</c:v>
                </c:pt>
                <c:pt idx="272">
                  <c:v>130342.3972964895</c:v>
                </c:pt>
                <c:pt idx="273">
                  <c:v>131005.6344914937</c:v>
                </c:pt>
                <c:pt idx="274">
                  <c:v>131671.4970003948</c:v>
                </c:pt>
                <c:pt idx="275">
                  <c:v>132339.9952150602</c:v>
                </c:pt>
                <c:pt idx="276">
                  <c:v>133011.1395684921</c:v>
                </c:pt>
                <c:pt idx="277">
                  <c:v>133684.9405349897</c:v>
                </c:pt>
                <c:pt idx="278">
                  <c:v>134361.4086303129</c:v>
                </c:pt>
                <c:pt idx="279">
                  <c:v>135040.5544118469</c:v>
                </c:pt>
                <c:pt idx="280">
                  <c:v>135722.388478766</c:v>
                </c:pt>
                <c:pt idx="281">
                  <c:v>136406.9214722001</c:v>
                </c:pt>
                <c:pt idx="282">
                  <c:v>137094.1640753998</c:v>
                </c:pt>
                <c:pt idx="283">
                  <c:v>137784.1270139039</c:v>
                </c:pt>
                <c:pt idx="284">
                  <c:v>138476.8210557062</c:v>
                </c:pt>
                <c:pt idx="285">
                  <c:v>139172.257011424</c:v>
                </c:pt>
                <c:pt idx="286">
                  <c:v>139870.4457344665</c:v>
                </c:pt>
                <c:pt idx="287">
                  <c:v>140571.3981212043</c:v>
                </c:pt>
                <c:pt idx="288">
                  <c:v>141275.1251111397</c:v>
                </c:pt>
                <c:pt idx="289">
                  <c:v>141981.6376870769</c:v>
                </c:pt>
                <c:pt idx="290">
                  <c:v>142690.9468752938</c:v>
                </c:pt>
                <c:pt idx="291">
                  <c:v>143403.0637457141</c:v>
                </c:pt>
                <c:pt idx="292">
                  <c:v>144117.9994120799</c:v>
                </c:pt>
                <c:pt idx="293">
                  <c:v>144835.7650321249</c:v>
                </c:pt>
                <c:pt idx="294">
                  <c:v>145556.3718077494</c:v>
                </c:pt>
                <c:pt idx="295">
                  <c:v>146279.830985194</c:v>
                </c:pt>
                <c:pt idx="296">
                  <c:v>147006.153855216</c:v>
                </c:pt>
                <c:pt idx="297">
                  <c:v>147735.3517532651</c:v>
                </c:pt>
                <c:pt idx="298">
                  <c:v>148467.4360596607</c:v>
                </c:pt>
                <c:pt idx="299">
                  <c:v>149202.4181997691</c:v>
                </c:pt>
                <c:pt idx="300">
                  <c:v>149940.3096441822</c:v>
                </c:pt>
                <c:pt idx="301">
                  <c:v>150681.121908896</c:v>
                </c:pt>
                <c:pt idx="302">
                  <c:v>151424.8665554909</c:v>
                </c:pt>
                <c:pt idx="303">
                  <c:v>152171.555191312</c:v>
                </c:pt>
                <c:pt idx="304">
                  <c:v>152921.1994696499</c:v>
                </c:pt>
                <c:pt idx="305">
                  <c:v>153673.8110899228</c:v>
                </c:pt>
                <c:pt idx="306">
                  <c:v>154429.4017978594</c:v>
                </c:pt>
                <c:pt idx="307">
                  <c:v>155187.9833856815</c:v>
                </c:pt>
                <c:pt idx="308">
                  <c:v>155949.5676922888</c:v>
                </c:pt>
                <c:pt idx="309">
                  <c:v>156714.166603443</c:v>
                </c:pt>
                <c:pt idx="310">
                  <c:v>157481.7920519539</c:v>
                </c:pt>
                <c:pt idx="311">
                  <c:v>158252.4560178651</c:v>
                </c:pt>
                <c:pt idx="312">
                  <c:v>159026.1705286414</c:v>
                </c:pt>
                <c:pt idx="313">
                  <c:v>159802.9476593562</c:v>
                </c:pt>
                <c:pt idx="314">
                  <c:v>160582.7995328801</c:v>
                </c:pt>
                <c:pt idx="315">
                  <c:v>161365.73832007</c:v>
                </c:pt>
                <c:pt idx="316">
                  <c:v>162151.7762399592</c:v>
                </c:pt>
                <c:pt idx="317">
                  <c:v>162940.925559948</c:v>
                </c:pt>
                <c:pt idx="318">
                  <c:v>163733.1985959951</c:v>
                </c:pt>
                <c:pt idx="319">
                  <c:v>164528.6077128098</c:v>
                </c:pt>
                <c:pt idx="320">
                  <c:v>165327.1653240453</c:v>
                </c:pt>
                <c:pt idx="321">
                  <c:v>166128.8838924919</c:v>
                </c:pt>
                <c:pt idx="322">
                  <c:v>166933.7759302719</c:v>
                </c:pt>
                <c:pt idx="323">
                  <c:v>167741.8539990349</c:v>
                </c:pt>
                <c:pt idx="324">
                  <c:v>168553.1307101533</c:v>
                </c:pt>
                <c:pt idx="325">
                  <c:v>169367.61872492</c:v>
                </c:pt>
                <c:pt idx="326">
                  <c:v>170185.330754745</c:v>
                </c:pt>
                <c:pt idx="327">
                  <c:v>171006.2795613548</c:v>
                </c:pt>
                <c:pt idx="328">
                  <c:v>171830.4779569908</c:v>
                </c:pt>
                <c:pt idx="329">
                  <c:v>172657.9388046094</c:v>
                </c:pt>
                <c:pt idx="330">
                  <c:v>173488.6750180833</c:v>
                </c:pt>
                <c:pt idx="331">
                  <c:v>174322.6995624021</c:v>
                </c:pt>
                <c:pt idx="332">
                  <c:v>175160.0254538756</c:v>
                </c:pt>
                <c:pt idx="333">
                  <c:v>176000.6657603361</c:v>
                </c:pt>
                <c:pt idx="334">
                  <c:v>176844.633601343</c:v>
                </c:pt>
                <c:pt idx="335">
                  <c:v>177691.9421483872</c:v>
                </c:pt>
                <c:pt idx="336">
                  <c:v>178542.6046250969</c:v>
                </c:pt>
                <c:pt idx="337">
                  <c:v>179396.6343074435</c:v>
                </c:pt>
                <c:pt idx="338">
                  <c:v>180254.0445239494</c:v>
                </c:pt>
                <c:pt idx="339">
                  <c:v>181114.8486558956</c:v>
                </c:pt>
                <c:pt idx="340">
                  <c:v>181979.0601375308</c:v>
                </c:pt>
                <c:pt idx="341">
                  <c:v>182846.6924562808</c:v>
                </c:pt>
                <c:pt idx="342">
                  <c:v>183717.7591529592</c:v>
                </c:pt>
                <c:pt idx="343">
                  <c:v>184592.2738219785</c:v>
                </c:pt>
                <c:pt idx="344">
                  <c:v>185470.2501115628</c:v>
                </c:pt>
                <c:pt idx="345">
                  <c:v>186351.70172396</c:v>
                </c:pt>
                <c:pt idx="346">
                  <c:v>187236.6424156563</c:v>
                </c:pt>
                <c:pt idx="347">
                  <c:v>188125.0859975905</c:v>
                </c:pt>
                <c:pt idx="348">
                  <c:v>189017.04633537</c:v>
                </c:pt>
                <c:pt idx="349">
                  <c:v>189912.5373494863</c:v>
                </c:pt>
                <c:pt idx="350">
                  <c:v>190811.5730155336</c:v>
                </c:pt>
                <c:pt idx="351">
                  <c:v>191714.1673644257</c:v>
                </c:pt>
                <c:pt idx="352">
                  <c:v>192620.3344826155</c:v>
                </c:pt>
                <c:pt idx="353">
                  <c:v>193530.0885123148</c:v>
                </c:pt>
                <c:pt idx="354">
                  <c:v>194443.4436517149</c:v>
                </c:pt>
                <c:pt idx="355">
                  <c:v>195360.4141552086</c:v>
                </c:pt>
                <c:pt idx="356">
                  <c:v>196281.0143336118</c:v>
                </c:pt>
                <c:pt idx="357">
                  <c:v>197205.258554388</c:v>
                </c:pt>
                <c:pt idx="358">
                  <c:v>198133.1612418714</c:v>
                </c:pt>
                <c:pt idx="359">
                  <c:v>199064.7368774927</c:v>
                </c:pt>
              </c:numCache>
            </c:numRef>
          </c:val>
        </c:ser>
        <c:axId val="459691688"/>
        <c:axId val="532512056"/>
      </c:areaChart>
      <c:catAx>
        <c:axId val="459691688"/>
        <c:scaling>
          <c:orientation val="minMax"/>
        </c:scaling>
        <c:axPos val="b"/>
        <c:majorTickMark val="none"/>
        <c:tickLblPos val="nextTo"/>
        <c:crossAx val="532512056"/>
        <c:crosses val="autoZero"/>
        <c:auto val="1"/>
        <c:lblAlgn val="ctr"/>
        <c:lblOffset val="100"/>
      </c:catAx>
      <c:valAx>
        <c:axId val="532512056"/>
        <c:scaling>
          <c:orientation val="minMax"/>
        </c:scaling>
        <c:axPos val="l"/>
        <c:majorGridlines/>
        <c:numFmt formatCode="_(\$* #,##0.00_);_(\$* \(#,##0.00\);_(\$* &quot;-&quot;??_);_(@_)" sourceLinked="1"/>
        <c:majorTickMark val="none"/>
        <c:tickLblPos val="nextTo"/>
        <c:crossAx val="459691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</xdr:row>
      <xdr:rowOff>38100</xdr:rowOff>
    </xdr:from>
    <xdr:to>
      <xdr:col>16</xdr:col>
      <xdr:colOff>152399</xdr:colOff>
      <xdr:row>20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10"/>
  <sheetViews>
    <sheetView tabSelected="1" workbookViewId="0">
      <selection activeCell="B4" sqref="B4"/>
    </sheetView>
  </sheetViews>
  <sheetFormatPr baseColWidth="10" defaultColWidth="8.83203125" defaultRowHeight="14"/>
  <cols>
    <col min="1" max="1" width="21.83203125" customWidth="1"/>
    <col min="2" max="2" width="15.1640625" customWidth="1"/>
    <col min="5" max="5" width="14.6640625" customWidth="1"/>
    <col min="6" max="6" width="12.33203125" customWidth="1"/>
    <col min="7" max="7" width="12.5" style="12" bestFit="1" customWidth="1"/>
    <col min="8" max="8" width="15" customWidth="1"/>
  </cols>
  <sheetData>
    <row r="1" spans="1:8">
      <c r="D1" t="s">
        <v>4</v>
      </c>
      <c r="E1" t="s">
        <v>5</v>
      </c>
      <c r="F1" t="s">
        <v>6</v>
      </c>
      <c r="G1" s="12" t="s">
        <v>26</v>
      </c>
      <c r="H1" t="s">
        <v>27</v>
      </c>
    </row>
    <row r="2" spans="1:8">
      <c r="A2" t="s">
        <v>28</v>
      </c>
      <c r="B2" s="12">
        <v>200000</v>
      </c>
      <c r="D2">
        <v>0</v>
      </c>
      <c r="G2" s="12">
        <f>B4</f>
        <v>180000</v>
      </c>
      <c r="H2">
        <f>B3</f>
        <v>20000</v>
      </c>
    </row>
    <row r="3" spans="1:8">
      <c r="A3" t="s">
        <v>29</v>
      </c>
      <c r="B3" s="12">
        <v>20000</v>
      </c>
      <c r="D3">
        <v>1</v>
      </c>
      <c r="E3" s="1">
        <f>IF(OR(H2=$B$4,H2="Loan is  Paid"),"Loan is Paid",IPMT($B$5/12,D3,$B$6*12,B$4))</f>
        <v>-712.50000000000011</v>
      </c>
      <c r="F3" s="1">
        <f>IF(OR(H2=$B$4, H2="Loan is Paid"), "Loan is Paid", $B$7-E3)</f>
        <v>-226.46520570561108</v>
      </c>
      <c r="G3" s="12">
        <f>IF(OR(G2=0, G2="Balance is zero"), "Balance is Zero",G2+F3)</f>
        <v>179773.53479429439</v>
      </c>
      <c r="H3" s="1">
        <f>H2-F3</f>
        <v>20226.465205705612</v>
      </c>
    </row>
    <row r="4" spans="1:8">
      <c r="A4" t="s">
        <v>0</v>
      </c>
      <c r="B4" s="12">
        <v>180000</v>
      </c>
      <c r="D4">
        <v>2</v>
      </c>
      <c r="E4" s="1">
        <f t="shared" ref="E4:E67" si="0">IF(OR(H3=$B$4,H3="Loan is  Paid"),"Loan is Paid",IPMT($B$5/12,D4,$B$6*12,B$4))</f>
        <v>-711.60357522741538</v>
      </c>
      <c r="F4" s="1">
        <f t="shared" ref="F4:F67" si="1">IF(OR(H3=$B$4, H3="Loan is Paid"), "Loan is Paid", $B$7-E4)</f>
        <v>-227.36163047819582</v>
      </c>
      <c r="G4" s="12">
        <f t="shared" ref="G4:G67" si="2">IF(OR(G3=0, G3="Balance is zero"), "Balance is Zero",G3+F4)</f>
        <v>179546.17316381619</v>
      </c>
      <c r="H4" s="1">
        <f>IF(OR(H3=$B$4, H3="Loan is Paid"), "Loan is Paid", H3-F4)</f>
        <v>20453.826836183809</v>
      </c>
    </row>
    <row r="5" spans="1:8">
      <c r="A5" t="s">
        <v>1</v>
      </c>
      <c r="B5" s="2">
        <v>4.7500000000000001E-2</v>
      </c>
      <c r="D5">
        <v>3</v>
      </c>
      <c r="E5" s="1">
        <f t="shared" si="0"/>
        <v>-710.70360210677256</v>
      </c>
      <c r="F5" s="1">
        <f t="shared" si="1"/>
        <v>-228.26160359883863</v>
      </c>
      <c r="G5" s="12">
        <f t="shared" si="2"/>
        <v>179317.91156021736</v>
      </c>
      <c r="H5" s="1">
        <f t="shared" ref="H5:H68" si="3">IF(OR(H4=$B$4, H4="Loan is Paid"), "Loan is Paid", H4-F5)</f>
        <v>20682.088439782648</v>
      </c>
    </row>
    <row r="6" spans="1:8">
      <c r="A6" t="s">
        <v>2</v>
      </c>
      <c r="B6">
        <v>30</v>
      </c>
      <c r="D6">
        <v>4</v>
      </c>
      <c r="E6" s="1">
        <f t="shared" si="0"/>
        <v>-709.80006659252706</v>
      </c>
      <c r="F6" s="1">
        <f t="shared" si="1"/>
        <v>-229.16513911308414</v>
      </c>
      <c r="G6" s="12">
        <f t="shared" si="2"/>
        <v>179088.74642110427</v>
      </c>
      <c r="H6" s="1">
        <f t="shared" si="3"/>
        <v>20911.253578895732</v>
      </c>
    </row>
    <row r="7" spans="1:8">
      <c r="A7" t="s">
        <v>3</v>
      </c>
      <c r="B7" s="1">
        <f>PMT(B5/12,B6*12,B4)</f>
        <v>-938.9652057056112</v>
      </c>
      <c r="D7">
        <v>5</v>
      </c>
      <c r="E7" s="1">
        <f t="shared" si="0"/>
        <v>-708.89295458353786</v>
      </c>
      <c r="F7" s="1">
        <f t="shared" si="1"/>
        <v>-230.07225112207334</v>
      </c>
      <c r="G7" s="12">
        <f t="shared" si="2"/>
        <v>178858.6741699822</v>
      </c>
      <c r="H7" s="1">
        <f t="shared" si="3"/>
        <v>21141.325830017806</v>
      </c>
    </row>
    <row r="8" spans="1:8">
      <c r="D8">
        <v>6</v>
      </c>
      <c r="E8" s="1">
        <f t="shared" si="0"/>
        <v>-707.98225192284644</v>
      </c>
      <c r="F8" s="1">
        <f t="shared" si="1"/>
        <v>-230.98295378276475</v>
      </c>
      <c r="G8" s="12">
        <f t="shared" si="2"/>
        <v>178627.69121619943</v>
      </c>
      <c r="H8" s="1">
        <f t="shared" si="3"/>
        <v>21372.30878380057</v>
      </c>
    </row>
    <row r="9" spans="1:8">
      <c r="D9">
        <v>7</v>
      </c>
      <c r="E9" s="1">
        <f t="shared" si="0"/>
        <v>-707.06794439745624</v>
      </c>
      <c r="F9" s="1">
        <f t="shared" si="1"/>
        <v>-231.89726130815495</v>
      </c>
      <c r="G9" s="12">
        <f t="shared" si="2"/>
        <v>178395.79395489127</v>
      </c>
      <c r="H9" s="1">
        <f t="shared" si="3"/>
        <v>21604.206045108724</v>
      </c>
    </row>
    <row r="10" spans="1:8">
      <c r="A10" t="s">
        <v>7</v>
      </c>
      <c r="B10" s="1">
        <f>B7*B6*12</f>
        <v>-338027.47405402001</v>
      </c>
      <c r="D10">
        <v>8</v>
      </c>
      <c r="E10" s="1">
        <f t="shared" si="0"/>
        <v>-706.15001773811161</v>
      </c>
      <c r="F10" s="1">
        <f t="shared" si="1"/>
        <v>-232.81518796749958</v>
      </c>
      <c r="G10" s="12">
        <f t="shared" si="2"/>
        <v>178162.97876692377</v>
      </c>
      <c r="H10" s="1">
        <f t="shared" si="3"/>
        <v>21837.021233076222</v>
      </c>
    </row>
    <row r="11" spans="1:8">
      <c r="D11">
        <v>9</v>
      </c>
      <c r="E11" s="1">
        <f t="shared" si="0"/>
        <v>-705.22845761907354</v>
      </c>
      <c r="F11" s="1">
        <f t="shared" si="1"/>
        <v>-233.73674808653766</v>
      </c>
      <c r="G11" s="12">
        <f t="shared" si="2"/>
        <v>177929.24201883722</v>
      </c>
      <c r="H11" s="1">
        <f t="shared" si="3"/>
        <v>22070.757981162758</v>
      </c>
    </row>
    <row r="12" spans="1:8">
      <c r="A12" t="s">
        <v>8</v>
      </c>
      <c r="B12" s="1">
        <f>-B10-B4</f>
        <v>158027.47405402001</v>
      </c>
      <c r="D12">
        <v>10</v>
      </c>
      <c r="E12" s="1">
        <f t="shared" si="0"/>
        <v>-704.3032496578976</v>
      </c>
      <c r="F12" s="1">
        <f t="shared" si="1"/>
        <v>-234.6619560477136</v>
      </c>
      <c r="G12" s="12">
        <f t="shared" si="2"/>
        <v>177694.58006278949</v>
      </c>
      <c r="H12" s="1">
        <f t="shared" si="3"/>
        <v>22305.41993721047</v>
      </c>
    </row>
    <row r="13" spans="1:8">
      <c r="D13">
        <v>11</v>
      </c>
      <c r="E13" s="1">
        <f t="shared" si="0"/>
        <v>-703.37437941520886</v>
      </c>
      <c r="F13" s="1">
        <f t="shared" si="1"/>
        <v>-235.59082629040233</v>
      </c>
      <c r="G13" s="12">
        <f t="shared" si="2"/>
        <v>177458.9892364991</v>
      </c>
      <c r="H13" s="1">
        <f t="shared" si="3"/>
        <v>22541.010763500872</v>
      </c>
    </row>
    <row r="14" spans="1:8">
      <c r="D14">
        <v>12</v>
      </c>
      <c r="E14" s="1">
        <f t="shared" si="0"/>
        <v>-702.44183239447602</v>
      </c>
      <c r="F14" s="1">
        <f t="shared" si="1"/>
        <v>-236.52337331113517</v>
      </c>
      <c r="G14" s="12">
        <f t="shared" si="2"/>
        <v>177222.46586318797</v>
      </c>
      <c r="H14" s="1">
        <f t="shared" si="3"/>
        <v>22777.534136812006</v>
      </c>
    </row>
    <row r="15" spans="1:8">
      <c r="D15">
        <v>13</v>
      </c>
      <c r="E15" s="1">
        <f t="shared" si="0"/>
        <v>-701.50559404178614</v>
      </c>
      <c r="F15" s="1">
        <f t="shared" si="1"/>
        <v>-237.45961166382506</v>
      </c>
      <c r="G15" s="12">
        <f t="shared" si="2"/>
        <v>176985.00625152414</v>
      </c>
      <c r="H15" s="1">
        <f t="shared" si="3"/>
        <v>23014.99374847583</v>
      </c>
    </row>
    <row r="16" spans="1:8">
      <c r="D16">
        <v>14</v>
      </c>
      <c r="E16" s="1">
        <f t="shared" si="0"/>
        <v>-700.56564974561684</v>
      </c>
      <c r="F16" s="1">
        <f t="shared" si="1"/>
        <v>-238.39955595999436</v>
      </c>
      <c r="G16" s="12">
        <f t="shared" si="2"/>
        <v>176746.60669556414</v>
      </c>
      <c r="H16" s="1">
        <f t="shared" si="3"/>
        <v>23253.393304435824</v>
      </c>
    </row>
    <row r="17" spans="4:8">
      <c r="D17">
        <v>15</v>
      </c>
      <c r="E17" s="1">
        <f t="shared" si="0"/>
        <v>-699.62198483660859</v>
      </c>
      <c r="F17" s="1">
        <f t="shared" si="1"/>
        <v>-239.34322086900261</v>
      </c>
      <c r="G17" s="12">
        <f t="shared" si="2"/>
        <v>176507.26347469515</v>
      </c>
      <c r="H17" s="1">
        <f t="shared" si="3"/>
        <v>23492.736525304827</v>
      </c>
    </row>
    <row r="18" spans="4:8">
      <c r="D18">
        <v>16</v>
      </c>
      <c r="E18" s="1">
        <f t="shared" si="0"/>
        <v>-698.6745845873354</v>
      </c>
      <c r="F18" s="1">
        <f t="shared" si="1"/>
        <v>-240.29062111827579</v>
      </c>
      <c r="G18" s="12">
        <f t="shared" si="2"/>
        <v>176266.97285357688</v>
      </c>
      <c r="H18" s="1">
        <f t="shared" si="3"/>
        <v>23733.027146423101</v>
      </c>
    </row>
    <row r="19" spans="4:8">
      <c r="D19">
        <v>17</v>
      </c>
      <c r="E19" s="1">
        <f t="shared" si="0"/>
        <v>-697.72343421207563</v>
      </c>
      <c r="F19" s="1">
        <f t="shared" si="1"/>
        <v>-241.24177149353557</v>
      </c>
      <c r="G19" s="12">
        <f t="shared" si="2"/>
        <v>176025.73108208334</v>
      </c>
      <c r="H19" s="1">
        <f t="shared" si="3"/>
        <v>23974.268917916637</v>
      </c>
    </row>
    <row r="20" spans="4:8">
      <c r="D20">
        <v>18</v>
      </c>
      <c r="E20" s="1">
        <f t="shared" si="0"/>
        <v>-696.76851886658039</v>
      </c>
      <c r="F20" s="1">
        <f t="shared" si="1"/>
        <v>-242.1966868390308</v>
      </c>
      <c r="G20" s="12">
        <f t="shared" si="2"/>
        <v>175783.53439524429</v>
      </c>
      <c r="H20" s="1">
        <f t="shared" si="3"/>
        <v>24216.465604755667</v>
      </c>
    </row>
    <row r="21" spans="4:8">
      <c r="D21">
        <v>19</v>
      </c>
      <c r="E21" s="1">
        <f t="shared" si="0"/>
        <v>-695.80982364784268</v>
      </c>
      <c r="F21" s="1">
        <f t="shared" si="1"/>
        <v>-243.15538205776852</v>
      </c>
      <c r="G21" s="12">
        <f t="shared" si="2"/>
        <v>175540.37901318652</v>
      </c>
      <c r="H21" s="1">
        <f t="shared" si="3"/>
        <v>24459.620986813436</v>
      </c>
    </row>
    <row r="22" spans="4:8">
      <c r="D22">
        <v>20</v>
      </c>
      <c r="E22" s="1">
        <f t="shared" si="0"/>
        <v>-694.84733359386394</v>
      </c>
      <c r="F22" s="1">
        <f t="shared" si="1"/>
        <v>-244.11787211174726</v>
      </c>
      <c r="G22" s="12">
        <f t="shared" si="2"/>
        <v>175296.26114107476</v>
      </c>
      <c r="H22" s="1">
        <f t="shared" si="3"/>
        <v>24703.738858925182</v>
      </c>
    </row>
    <row r="23" spans="4:8">
      <c r="D23">
        <v>21</v>
      </c>
      <c r="E23" s="1">
        <f t="shared" si="0"/>
        <v>-693.88103368342172</v>
      </c>
      <c r="F23" s="1">
        <f t="shared" si="1"/>
        <v>-245.08417202218948</v>
      </c>
      <c r="G23" s="12">
        <f t="shared" si="2"/>
        <v>175051.17696905258</v>
      </c>
      <c r="H23" s="1">
        <f t="shared" si="3"/>
        <v>24948.823030947373</v>
      </c>
    </row>
    <row r="24" spans="4:8">
      <c r="D24">
        <v>22</v>
      </c>
      <c r="E24" s="1">
        <f t="shared" si="0"/>
        <v>-692.91090883583388</v>
      </c>
      <c r="F24" s="1">
        <f t="shared" si="1"/>
        <v>-246.05429686977732</v>
      </c>
      <c r="G24" s="12">
        <f t="shared" si="2"/>
        <v>174805.1226721828</v>
      </c>
      <c r="H24" s="1">
        <f t="shared" si="3"/>
        <v>25194.87732781715</v>
      </c>
    </row>
    <row r="25" spans="4:8">
      <c r="D25">
        <v>23</v>
      </c>
      <c r="E25" s="1">
        <f t="shared" si="0"/>
        <v>-691.93694391072438</v>
      </c>
      <c r="F25" s="1">
        <f t="shared" si="1"/>
        <v>-247.02826179488682</v>
      </c>
      <c r="G25" s="12">
        <f t="shared" si="2"/>
        <v>174558.09441038792</v>
      </c>
      <c r="H25" s="1">
        <f t="shared" si="3"/>
        <v>25441.905589612037</v>
      </c>
    </row>
    <row r="26" spans="4:8">
      <c r="D26">
        <v>24</v>
      </c>
      <c r="E26" s="1">
        <f t="shared" si="0"/>
        <v>-690.95912370778626</v>
      </c>
      <c r="F26" s="1">
        <f t="shared" si="1"/>
        <v>-248.00608199782494</v>
      </c>
      <c r="G26" s="12">
        <f t="shared" si="2"/>
        <v>174310.08832839009</v>
      </c>
      <c r="H26" s="1">
        <f t="shared" si="3"/>
        <v>25689.911671609862</v>
      </c>
    </row>
    <row r="27" spans="4:8">
      <c r="D27">
        <v>25</v>
      </c>
      <c r="E27" s="1">
        <f t="shared" si="0"/>
        <v>-689.97743296654494</v>
      </c>
      <c r="F27" s="1">
        <f t="shared" si="1"/>
        <v>-248.98777273906626</v>
      </c>
      <c r="G27" s="12">
        <f t="shared" si="2"/>
        <v>174061.10055565104</v>
      </c>
      <c r="H27" s="1">
        <f t="shared" si="3"/>
        <v>25938.899444348928</v>
      </c>
    </row>
    <row r="28" spans="4:8">
      <c r="D28">
        <v>26</v>
      </c>
      <c r="E28" s="1">
        <f t="shared" si="0"/>
        <v>-688.99185636611946</v>
      </c>
      <c r="F28" s="1">
        <f t="shared" si="1"/>
        <v>-249.97334933949173</v>
      </c>
      <c r="G28" s="12">
        <f t="shared" si="2"/>
        <v>173811.12720631153</v>
      </c>
      <c r="H28" s="1">
        <f t="shared" si="3"/>
        <v>26188.872793688421</v>
      </c>
    </row>
    <row r="29" spans="4:8">
      <c r="D29">
        <v>27</v>
      </c>
      <c r="E29" s="1">
        <f t="shared" si="0"/>
        <v>-688.00237852498401</v>
      </c>
      <c r="F29" s="1">
        <f t="shared" si="1"/>
        <v>-250.96282718062719</v>
      </c>
      <c r="G29" s="12">
        <f t="shared" si="2"/>
        <v>173560.1643791309</v>
      </c>
      <c r="H29" s="1">
        <f t="shared" si="3"/>
        <v>26439.835620869049</v>
      </c>
    </row>
    <row r="30" spans="4:8">
      <c r="D30">
        <v>28</v>
      </c>
      <c r="E30" s="1">
        <f t="shared" si="0"/>
        <v>-687.00898400072731</v>
      </c>
      <c r="F30" s="1">
        <f t="shared" si="1"/>
        <v>-251.95622170488389</v>
      </c>
      <c r="G30" s="12">
        <f t="shared" si="2"/>
        <v>173308.20815742601</v>
      </c>
      <c r="H30" s="1">
        <f t="shared" si="3"/>
        <v>26691.791842573934</v>
      </c>
    </row>
    <row r="31" spans="4:8">
      <c r="D31">
        <v>29</v>
      </c>
      <c r="E31" s="1">
        <f t="shared" si="0"/>
        <v>-686.01165728981221</v>
      </c>
      <c r="F31" s="1">
        <f t="shared" si="1"/>
        <v>-252.95354841579899</v>
      </c>
      <c r="G31" s="12">
        <f t="shared" si="2"/>
        <v>173055.25460901021</v>
      </c>
      <c r="H31" s="1">
        <f t="shared" si="3"/>
        <v>26944.745390989734</v>
      </c>
    </row>
    <row r="32" spans="4:8">
      <c r="D32">
        <v>30</v>
      </c>
      <c r="E32" s="1">
        <f t="shared" si="0"/>
        <v>-685.01038282733293</v>
      </c>
      <c r="F32" s="1">
        <f t="shared" si="1"/>
        <v>-253.95482287827826</v>
      </c>
      <c r="G32" s="12">
        <f t="shared" si="2"/>
        <v>172801.29978613195</v>
      </c>
      <c r="H32" s="1">
        <f t="shared" si="3"/>
        <v>27198.700213868011</v>
      </c>
    </row>
    <row r="33" spans="4:8">
      <c r="D33">
        <v>31</v>
      </c>
      <c r="E33" s="1">
        <f t="shared" si="0"/>
        <v>-684.0051449867733</v>
      </c>
      <c r="F33" s="1">
        <f t="shared" si="1"/>
        <v>-254.96006071883789</v>
      </c>
      <c r="G33" s="12">
        <f t="shared" si="2"/>
        <v>172546.3397254131</v>
      </c>
      <c r="H33" s="1">
        <f t="shared" si="3"/>
        <v>27453.660274586848</v>
      </c>
    </row>
    <row r="34" spans="4:8">
      <c r="D34">
        <v>32</v>
      </c>
      <c r="E34" s="1">
        <f t="shared" si="0"/>
        <v>-682.99592807976114</v>
      </c>
      <c r="F34" s="1">
        <f t="shared" si="1"/>
        <v>-255.96927762585005</v>
      </c>
      <c r="G34" s="12">
        <f t="shared" si="2"/>
        <v>172290.37044778725</v>
      </c>
      <c r="H34" s="1">
        <f t="shared" si="3"/>
        <v>27709.629552212697</v>
      </c>
    </row>
    <row r="35" spans="4:8">
      <c r="D35">
        <v>33</v>
      </c>
      <c r="E35" s="1">
        <f t="shared" si="0"/>
        <v>-681.98271635582557</v>
      </c>
      <c r="F35" s="1">
        <f t="shared" si="1"/>
        <v>-256.98248934978562</v>
      </c>
      <c r="G35" s="12">
        <f t="shared" si="2"/>
        <v>172033.38795843747</v>
      </c>
      <c r="H35" s="1">
        <f t="shared" si="3"/>
        <v>27966.612041562483</v>
      </c>
    </row>
    <row r="36" spans="4:8">
      <c r="D36">
        <v>34</v>
      </c>
      <c r="E36" s="1">
        <f t="shared" si="0"/>
        <v>-680.9654940021494</v>
      </c>
      <c r="F36" s="1">
        <f t="shared" si="1"/>
        <v>-257.9997117034618</v>
      </c>
      <c r="G36" s="12">
        <f t="shared" si="2"/>
        <v>171775.38824673402</v>
      </c>
      <c r="H36" s="1">
        <f t="shared" si="3"/>
        <v>28224.611753265945</v>
      </c>
    </row>
    <row r="37" spans="4:8">
      <c r="D37">
        <v>35</v>
      </c>
      <c r="E37" s="1">
        <f t="shared" si="0"/>
        <v>-679.9442451433232</v>
      </c>
      <c r="F37" s="1">
        <f t="shared" si="1"/>
        <v>-259.020960562288</v>
      </c>
      <c r="G37" s="12">
        <f t="shared" si="2"/>
        <v>171516.36728617174</v>
      </c>
      <c r="H37" s="1">
        <f t="shared" si="3"/>
        <v>28483.632713828232</v>
      </c>
    </row>
    <row r="38" spans="4:8">
      <c r="D38">
        <v>36</v>
      </c>
      <c r="E38" s="1">
        <f t="shared" si="0"/>
        <v>-678.91895384109739</v>
      </c>
      <c r="F38" s="1">
        <f t="shared" si="1"/>
        <v>-260.04625186451381</v>
      </c>
      <c r="G38" s="12">
        <f t="shared" si="2"/>
        <v>171256.32103430721</v>
      </c>
      <c r="H38" s="1">
        <f t="shared" si="3"/>
        <v>28743.678965692747</v>
      </c>
    </row>
    <row r="39" spans="4:8">
      <c r="D39">
        <v>37</v>
      </c>
      <c r="E39" s="1">
        <f t="shared" si="0"/>
        <v>-677.8896040941338</v>
      </c>
      <c r="F39" s="1">
        <f t="shared" si="1"/>
        <v>-261.0756016114774</v>
      </c>
      <c r="G39" s="12">
        <f t="shared" si="2"/>
        <v>170995.24543269572</v>
      </c>
      <c r="H39" s="1">
        <f t="shared" si="3"/>
        <v>29004.754567304226</v>
      </c>
    </row>
    <row r="40" spans="4:8">
      <c r="D40">
        <v>38</v>
      </c>
      <c r="E40" s="1">
        <f t="shared" si="0"/>
        <v>-676.85617983775512</v>
      </c>
      <c r="F40" s="1">
        <f t="shared" si="1"/>
        <v>-262.10902586785608</v>
      </c>
      <c r="G40" s="12">
        <f t="shared" si="2"/>
        <v>170733.13640682786</v>
      </c>
      <c r="H40" s="1">
        <f t="shared" si="3"/>
        <v>29266.863593172082</v>
      </c>
    </row>
    <row r="41" spans="4:8">
      <c r="D41">
        <v>39</v>
      </c>
      <c r="E41" s="1">
        <f t="shared" si="0"/>
        <v>-675.81866494369478</v>
      </c>
      <c r="F41" s="1">
        <f t="shared" si="1"/>
        <v>-263.14654076191641</v>
      </c>
      <c r="G41" s="12">
        <f t="shared" si="2"/>
        <v>170469.98986606594</v>
      </c>
      <c r="H41" s="1">
        <f t="shared" si="3"/>
        <v>29530.010133934</v>
      </c>
    </row>
    <row r="42" spans="4:8">
      <c r="D42">
        <v>40</v>
      </c>
      <c r="E42" s="1">
        <f t="shared" si="0"/>
        <v>-674.77704321984561</v>
      </c>
      <c r="F42" s="1">
        <f t="shared" si="1"/>
        <v>-264.18816248576559</v>
      </c>
      <c r="G42" s="12">
        <f t="shared" si="2"/>
        <v>170205.80170358016</v>
      </c>
      <c r="H42" s="1">
        <f t="shared" si="3"/>
        <v>29794.198296419767</v>
      </c>
    </row>
    <row r="43" spans="4:8">
      <c r="D43">
        <v>41</v>
      </c>
      <c r="E43" s="1">
        <f t="shared" si="0"/>
        <v>-673.73129841000616</v>
      </c>
      <c r="F43" s="1">
        <f t="shared" si="1"/>
        <v>-265.23390729560504</v>
      </c>
      <c r="G43" s="12">
        <f t="shared" si="2"/>
        <v>169940.56779628457</v>
      </c>
      <c r="H43" s="1">
        <f t="shared" si="3"/>
        <v>30059.432203715372</v>
      </c>
    </row>
    <row r="44" spans="4:8">
      <c r="D44">
        <v>42</v>
      </c>
      <c r="E44" s="1">
        <f t="shared" si="0"/>
        <v>-672.68141419362769</v>
      </c>
      <c r="F44" s="1">
        <f t="shared" si="1"/>
        <v>-266.28379151198351</v>
      </c>
      <c r="G44" s="12">
        <f t="shared" si="2"/>
        <v>169674.28400477258</v>
      </c>
      <c r="H44" s="1">
        <f t="shared" si="3"/>
        <v>30325.715995227358</v>
      </c>
    </row>
    <row r="45" spans="4:8">
      <c r="D45">
        <v>43</v>
      </c>
      <c r="E45" s="1">
        <f t="shared" si="0"/>
        <v>-671.62737418555957</v>
      </c>
      <c r="F45" s="1">
        <f t="shared" si="1"/>
        <v>-267.33783152005162</v>
      </c>
      <c r="G45" s="12">
        <f t="shared" si="2"/>
        <v>169406.94617325254</v>
      </c>
      <c r="H45" s="1">
        <f t="shared" si="3"/>
        <v>30593.053826747411</v>
      </c>
    </row>
    <row r="46" spans="4:8">
      <c r="D46">
        <v>44</v>
      </c>
      <c r="E46" s="1">
        <f t="shared" si="0"/>
        <v>-670.56916193579275</v>
      </c>
      <c r="F46" s="1">
        <f t="shared" si="1"/>
        <v>-268.39604376981845</v>
      </c>
      <c r="G46" s="12">
        <f t="shared" si="2"/>
        <v>169138.55012948273</v>
      </c>
      <c r="H46" s="1">
        <f t="shared" si="3"/>
        <v>30861.44987051723</v>
      </c>
    </row>
    <row r="47" spans="4:8">
      <c r="D47">
        <v>45</v>
      </c>
      <c r="E47" s="1">
        <f t="shared" si="0"/>
        <v>-669.50676092920378</v>
      </c>
      <c r="F47" s="1">
        <f t="shared" si="1"/>
        <v>-269.45844477640742</v>
      </c>
      <c r="G47" s="12">
        <f t="shared" si="2"/>
        <v>168869.09168470631</v>
      </c>
      <c r="H47" s="1">
        <f t="shared" si="3"/>
        <v>31130.908315293636</v>
      </c>
    </row>
    <row r="48" spans="4:8">
      <c r="D48">
        <v>46</v>
      </c>
      <c r="E48" s="1">
        <f t="shared" si="0"/>
        <v>-668.44015458529725</v>
      </c>
      <c r="F48" s="1">
        <f t="shared" si="1"/>
        <v>-270.52505112031395</v>
      </c>
      <c r="G48" s="12">
        <f t="shared" si="2"/>
        <v>168598.56663358599</v>
      </c>
      <c r="H48" s="1">
        <f t="shared" si="3"/>
        <v>31401.433366413949</v>
      </c>
    </row>
    <row r="49" spans="4:8">
      <c r="D49">
        <v>47</v>
      </c>
      <c r="E49" s="1">
        <f t="shared" si="0"/>
        <v>-667.36932625794611</v>
      </c>
      <c r="F49" s="1">
        <f t="shared" si="1"/>
        <v>-271.59587944766508</v>
      </c>
      <c r="G49" s="12">
        <f t="shared" si="2"/>
        <v>168326.97075413831</v>
      </c>
      <c r="H49" s="1">
        <f t="shared" si="3"/>
        <v>31673.029245861613</v>
      </c>
    </row>
    <row r="50" spans="4:8">
      <c r="D50">
        <v>48</v>
      </c>
      <c r="E50" s="1">
        <f t="shared" si="0"/>
        <v>-666.29425923513236</v>
      </c>
      <c r="F50" s="1">
        <f t="shared" si="1"/>
        <v>-272.67094647047884</v>
      </c>
      <c r="G50" s="12">
        <f t="shared" si="2"/>
        <v>168054.29980766782</v>
      </c>
      <c r="H50" s="1">
        <f t="shared" si="3"/>
        <v>31945.700192332093</v>
      </c>
    </row>
    <row r="51" spans="4:8">
      <c r="D51">
        <v>49</v>
      </c>
      <c r="E51" s="1">
        <f t="shared" si="0"/>
        <v>-665.21493673868679</v>
      </c>
      <c r="F51" s="1">
        <f t="shared" si="1"/>
        <v>-273.75026896692441</v>
      </c>
      <c r="G51" s="12">
        <f t="shared" si="2"/>
        <v>167780.5495387009</v>
      </c>
      <c r="H51" s="1">
        <f t="shared" si="3"/>
        <v>32219.450461299017</v>
      </c>
    </row>
    <row r="52" spans="4:8">
      <c r="D52">
        <v>50</v>
      </c>
      <c r="E52" s="1">
        <f t="shared" si="0"/>
        <v>-664.13134192402606</v>
      </c>
      <c r="F52" s="1">
        <f t="shared" si="1"/>
        <v>-274.83386378158514</v>
      </c>
      <c r="G52" s="12">
        <f t="shared" si="2"/>
        <v>167505.71567491931</v>
      </c>
      <c r="H52" s="1">
        <f t="shared" si="3"/>
        <v>32494.284325080604</v>
      </c>
    </row>
    <row r="53" spans="4:8">
      <c r="D53">
        <v>51</v>
      </c>
      <c r="E53" s="1">
        <f t="shared" si="0"/>
        <v>-663.04345787989075</v>
      </c>
      <c r="F53" s="1">
        <f t="shared" si="1"/>
        <v>-275.92174782572044</v>
      </c>
      <c r="G53" s="12">
        <f t="shared" si="2"/>
        <v>167229.79392709359</v>
      </c>
      <c r="H53" s="1">
        <f t="shared" si="3"/>
        <v>32770.206072906323</v>
      </c>
    </row>
    <row r="54" spans="4:8">
      <c r="D54">
        <v>52</v>
      </c>
      <c r="E54" s="1">
        <f t="shared" si="0"/>
        <v>-661.95126762808059</v>
      </c>
      <c r="F54" s="1">
        <f t="shared" si="1"/>
        <v>-277.01393807753061</v>
      </c>
      <c r="G54" s="12">
        <f t="shared" si="2"/>
        <v>166952.77998901607</v>
      </c>
      <c r="H54" s="1">
        <f t="shared" si="3"/>
        <v>33047.220010983852</v>
      </c>
    </row>
    <row r="55" spans="4:8">
      <c r="D55">
        <v>53</v>
      </c>
      <c r="E55" s="1">
        <f t="shared" si="0"/>
        <v>-660.85475412319045</v>
      </c>
      <c r="F55" s="1">
        <f t="shared" si="1"/>
        <v>-278.11045158242075</v>
      </c>
      <c r="G55" s="12">
        <f t="shared" si="2"/>
        <v>166674.66953743366</v>
      </c>
      <c r="H55" s="1">
        <f t="shared" si="3"/>
        <v>33325.330462566271</v>
      </c>
    </row>
    <row r="56" spans="4:8">
      <c r="D56">
        <v>54</v>
      </c>
      <c r="E56" s="1">
        <f t="shared" si="0"/>
        <v>-659.75390025234321</v>
      </c>
      <c r="F56" s="1">
        <f t="shared" si="1"/>
        <v>-279.21130545326798</v>
      </c>
      <c r="G56" s="12">
        <f t="shared" si="2"/>
        <v>166395.45823198039</v>
      </c>
      <c r="H56" s="1">
        <f t="shared" si="3"/>
        <v>33604.541768019539</v>
      </c>
    </row>
    <row r="57" spans="4:8">
      <c r="D57">
        <v>55</v>
      </c>
      <c r="E57" s="1">
        <f t="shared" si="0"/>
        <v>-658.6486888349242</v>
      </c>
      <c r="F57" s="1">
        <f t="shared" si="1"/>
        <v>-280.316516870687</v>
      </c>
      <c r="G57" s="12">
        <f t="shared" si="2"/>
        <v>166115.1417151097</v>
      </c>
      <c r="H57" s="1">
        <f t="shared" si="3"/>
        <v>33884.858284890222</v>
      </c>
    </row>
    <row r="58" spans="4:8">
      <c r="D58">
        <v>56</v>
      </c>
      <c r="E58" s="1">
        <f t="shared" si="0"/>
        <v>-657.53910262231113</v>
      </c>
      <c r="F58" s="1">
        <f t="shared" si="1"/>
        <v>-281.42610308330006</v>
      </c>
      <c r="G58" s="12">
        <f t="shared" si="2"/>
        <v>165833.7156120264</v>
      </c>
      <c r="H58" s="1">
        <f t="shared" si="3"/>
        <v>34166.284387973523</v>
      </c>
    </row>
    <row r="59" spans="4:8">
      <c r="D59">
        <v>57</v>
      </c>
      <c r="E59" s="1">
        <f t="shared" si="0"/>
        <v>-656.42512429760643</v>
      </c>
      <c r="F59" s="1">
        <f t="shared" si="1"/>
        <v>-282.54008140800477</v>
      </c>
      <c r="G59" s="12">
        <f t="shared" si="2"/>
        <v>165551.17553061841</v>
      </c>
      <c r="H59" s="1">
        <f t="shared" si="3"/>
        <v>34448.824469381529</v>
      </c>
    </row>
    <row r="60" spans="4:8">
      <c r="D60">
        <v>58</v>
      </c>
      <c r="E60" s="1">
        <f t="shared" si="0"/>
        <v>-655.30673647536628</v>
      </c>
      <c r="F60" s="1">
        <f t="shared" si="1"/>
        <v>-283.65846923024492</v>
      </c>
      <c r="G60" s="12">
        <f t="shared" si="2"/>
        <v>165267.51706138815</v>
      </c>
      <c r="H60" s="1">
        <f t="shared" si="3"/>
        <v>34732.482938611771</v>
      </c>
    </row>
    <row r="61" spans="4:8">
      <c r="D61">
        <v>59</v>
      </c>
      <c r="E61" s="1">
        <f t="shared" si="0"/>
        <v>-654.18392170132984</v>
      </c>
      <c r="F61" s="1">
        <f t="shared" si="1"/>
        <v>-284.78128400428136</v>
      </c>
      <c r="G61" s="12">
        <f t="shared" si="2"/>
        <v>164982.73577738387</v>
      </c>
      <c r="H61" s="1">
        <f t="shared" si="3"/>
        <v>35017.264222616053</v>
      </c>
    </row>
    <row r="62" spans="4:8">
      <c r="D62">
        <v>60</v>
      </c>
      <c r="E62" s="1">
        <f t="shared" si="0"/>
        <v>-653.0566624521465</v>
      </c>
      <c r="F62" s="1">
        <f t="shared" si="1"/>
        <v>-285.9085432534647</v>
      </c>
      <c r="G62" s="12">
        <f t="shared" si="2"/>
        <v>164696.82723413041</v>
      </c>
      <c r="H62" s="1">
        <f t="shared" si="3"/>
        <v>35303.172765869516</v>
      </c>
    </row>
    <row r="63" spans="4:8">
      <c r="D63">
        <v>61</v>
      </c>
      <c r="E63" s="1">
        <f t="shared" si="0"/>
        <v>-651.92494113510145</v>
      </c>
      <c r="F63" s="1">
        <f t="shared" si="1"/>
        <v>-287.04026457050975</v>
      </c>
      <c r="G63" s="12">
        <f t="shared" si="2"/>
        <v>164409.78696955991</v>
      </c>
      <c r="H63" s="1">
        <f t="shared" si="3"/>
        <v>35590.213030440027</v>
      </c>
    </row>
    <row r="64" spans="4:8">
      <c r="D64">
        <v>62</v>
      </c>
      <c r="E64" s="1">
        <f t="shared" si="0"/>
        <v>-650.78874008784317</v>
      </c>
      <c r="F64" s="1">
        <f t="shared" si="1"/>
        <v>-288.17646561776803</v>
      </c>
      <c r="G64" s="12">
        <f t="shared" si="2"/>
        <v>164121.61050394215</v>
      </c>
      <c r="H64" s="1">
        <f t="shared" si="3"/>
        <v>35878.389496057796</v>
      </c>
    </row>
    <row r="65" spans="4:8">
      <c r="D65">
        <v>63</v>
      </c>
      <c r="E65" s="1">
        <f t="shared" si="0"/>
        <v>-649.64804157810613</v>
      </c>
      <c r="F65" s="1">
        <f t="shared" si="1"/>
        <v>-289.31716412750507</v>
      </c>
      <c r="G65" s="12">
        <f t="shared" si="2"/>
        <v>163832.29333981464</v>
      </c>
      <c r="H65" s="1">
        <f t="shared" si="3"/>
        <v>36167.7066601853</v>
      </c>
    </row>
    <row r="66" spans="4:8">
      <c r="D66">
        <v>64</v>
      </c>
      <c r="E66" s="1">
        <f t="shared" si="0"/>
        <v>-648.50282780343503</v>
      </c>
      <c r="F66" s="1">
        <f t="shared" si="1"/>
        <v>-290.46237790217617</v>
      </c>
      <c r="G66" s="12">
        <f t="shared" si="2"/>
        <v>163541.83096191246</v>
      </c>
      <c r="H66" s="1">
        <f t="shared" si="3"/>
        <v>36458.169038087479</v>
      </c>
    </row>
    <row r="67" spans="4:8">
      <c r="D67">
        <v>65</v>
      </c>
      <c r="E67" s="1">
        <f t="shared" si="0"/>
        <v>-647.35308089090563</v>
      </c>
      <c r="F67" s="1">
        <f t="shared" si="1"/>
        <v>-291.61212481470557</v>
      </c>
      <c r="G67" s="12">
        <f t="shared" si="2"/>
        <v>163250.21883709775</v>
      </c>
      <c r="H67" s="1">
        <f t="shared" si="3"/>
        <v>36749.781162902182</v>
      </c>
    </row>
    <row r="68" spans="4:8">
      <c r="D68">
        <v>66</v>
      </c>
      <c r="E68" s="1">
        <f t="shared" ref="E68:E131" si="4">IF(OR(H67=$B$4,H67="Loan is  Paid"),"Loan is Paid",IPMT($B$5/12,D68,$B$6*12,B$4))</f>
        <v>-646.19878289684743</v>
      </c>
      <c r="F68" s="1">
        <f t="shared" ref="F68:F131" si="5">IF(OR(H67=$B$4, H67="Loan is Paid"), "Loan is Paid", $B$7-E68)</f>
        <v>-292.76642280876376</v>
      </c>
      <c r="G68" s="12">
        <f t="shared" ref="G68:G131" si="6">IF(OR(G67=0, G67="Balance is zero"), "Balance is Zero",G67+F68)</f>
        <v>162957.452414289</v>
      </c>
      <c r="H68" s="1">
        <f t="shared" si="3"/>
        <v>37042.547585710949</v>
      </c>
    </row>
    <row r="69" spans="4:8">
      <c r="D69">
        <v>67</v>
      </c>
      <c r="E69" s="1">
        <f t="shared" si="4"/>
        <v>-645.0399158065627</v>
      </c>
      <c r="F69" s="1">
        <f t="shared" si="5"/>
        <v>-293.92528989904849</v>
      </c>
      <c r="G69" s="12">
        <f t="shared" si="6"/>
        <v>162663.52712438995</v>
      </c>
      <c r="H69" s="1">
        <f t="shared" ref="H69:H132" si="7">IF(OR(H68=$B$4, H68="Loan is Paid"), "Loan is Paid", H68-F69)</f>
        <v>37336.472875609994</v>
      </c>
    </row>
    <row r="70" spans="4:8">
      <c r="D70">
        <v>68</v>
      </c>
      <c r="E70" s="1">
        <f t="shared" si="4"/>
        <v>-643.87646153404569</v>
      </c>
      <c r="F70" s="1">
        <f t="shared" si="5"/>
        <v>-295.08874417156551</v>
      </c>
      <c r="G70" s="12">
        <f t="shared" si="6"/>
        <v>162368.43838021837</v>
      </c>
      <c r="H70" s="1">
        <f t="shared" si="7"/>
        <v>37631.561619781562</v>
      </c>
    </row>
    <row r="71" spans="4:8">
      <c r="D71">
        <v>69</v>
      </c>
      <c r="E71" s="1">
        <f t="shared" si="4"/>
        <v>-642.70840192169999</v>
      </c>
      <c r="F71" s="1">
        <f t="shared" si="5"/>
        <v>-296.25680378391121</v>
      </c>
      <c r="G71" s="12">
        <f t="shared" si="6"/>
        <v>162072.18157643446</v>
      </c>
      <c r="H71" s="1">
        <f t="shared" si="7"/>
        <v>37927.81842356547</v>
      </c>
    </row>
    <row r="72" spans="4:8">
      <c r="D72">
        <v>70</v>
      </c>
      <c r="E72" s="1">
        <f t="shared" si="4"/>
        <v>-641.53571874005524</v>
      </c>
      <c r="F72" s="1">
        <f t="shared" si="5"/>
        <v>-297.42948696555595</v>
      </c>
      <c r="G72" s="12">
        <f t="shared" si="6"/>
        <v>161774.75208946891</v>
      </c>
      <c r="H72" s="1">
        <f t="shared" si="7"/>
        <v>38225.247910531027</v>
      </c>
    </row>
    <row r="73" spans="4:8">
      <c r="D73">
        <v>71</v>
      </c>
      <c r="E73" s="1">
        <f t="shared" si="4"/>
        <v>-640.35839368748339</v>
      </c>
      <c r="F73" s="1">
        <f t="shared" si="5"/>
        <v>-298.60681201812781</v>
      </c>
      <c r="G73" s="12">
        <f t="shared" si="6"/>
        <v>161476.14527745079</v>
      </c>
      <c r="H73" s="1">
        <f t="shared" si="7"/>
        <v>38523.854722549157</v>
      </c>
    </row>
    <row r="74" spans="4:8">
      <c r="D74">
        <v>72</v>
      </c>
      <c r="E74" s="1">
        <f t="shared" si="4"/>
        <v>-639.17640838991156</v>
      </c>
      <c r="F74" s="1">
        <f t="shared" si="5"/>
        <v>-299.78879731569964</v>
      </c>
      <c r="G74" s="12">
        <f t="shared" si="6"/>
        <v>161176.35648013509</v>
      </c>
      <c r="H74" s="1">
        <f t="shared" si="7"/>
        <v>38823.643519864854</v>
      </c>
    </row>
    <row r="75" spans="4:8">
      <c r="D75">
        <v>73</v>
      </c>
      <c r="E75" s="1">
        <f t="shared" si="4"/>
        <v>-637.98974440053701</v>
      </c>
      <c r="F75" s="1">
        <f t="shared" si="5"/>
        <v>-300.97546130507419</v>
      </c>
      <c r="G75" s="12">
        <f t="shared" si="6"/>
        <v>160875.38101883003</v>
      </c>
      <c r="H75" s="1">
        <f t="shared" si="7"/>
        <v>39124.61898116993</v>
      </c>
    </row>
    <row r="76" spans="4:8">
      <c r="D76">
        <v>74</v>
      </c>
      <c r="E76" s="1">
        <f t="shared" si="4"/>
        <v>-636.79838319953774</v>
      </c>
      <c r="F76" s="1">
        <f t="shared" si="5"/>
        <v>-302.16682250607346</v>
      </c>
      <c r="G76" s="12">
        <f t="shared" si="6"/>
        <v>160573.21419632394</v>
      </c>
      <c r="H76" s="1">
        <f t="shared" si="7"/>
        <v>39426.785803676001</v>
      </c>
    </row>
    <row r="77" spans="4:8">
      <c r="D77">
        <v>75</v>
      </c>
      <c r="E77" s="1">
        <f t="shared" si="4"/>
        <v>-635.60230619378467</v>
      </c>
      <c r="F77" s="1">
        <f t="shared" si="5"/>
        <v>-303.36289951182653</v>
      </c>
      <c r="G77" s="12">
        <f t="shared" si="6"/>
        <v>160269.85129681212</v>
      </c>
      <c r="H77" s="1">
        <f t="shared" si="7"/>
        <v>39730.148703187828</v>
      </c>
    </row>
    <row r="78" spans="4:8">
      <c r="D78">
        <v>76</v>
      </c>
      <c r="E78" s="1">
        <f t="shared" si="4"/>
        <v>-634.40149471655036</v>
      </c>
      <c r="F78" s="1">
        <f t="shared" si="5"/>
        <v>-304.56371098906084</v>
      </c>
      <c r="G78" s="12">
        <f t="shared" si="6"/>
        <v>159965.28758582307</v>
      </c>
      <c r="H78" s="1">
        <f t="shared" si="7"/>
        <v>40034.712414176887</v>
      </c>
    </row>
    <row r="79" spans="4:8">
      <c r="D79">
        <v>77</v>
      </c>
      <c r="E79" s="1">
        <f t="shared" si="4"/>
        <v>-633.19593002721865</v>
      </c>
      <c r="F79" s="1">
        <f t="shared" si="5"/>
        <v>-305.76927567839255</v>
      </c>
      <c r="G79" s="12">
        <f t="shared" si="6"/>
        <v>159659.51831014469</v>
      </c>
      <c r="H79" s="1">
        <f t="shared" si="7"/>
        <v>40340.481689855282</v>
      </c>
    </row>
    <row r="80" spans="4:8">
      <c r="D80">
        <v>78</v>
      </c>
      <c r="E80" s="1">
        <f t="shared" si="4"/>
        <v>-631.98559331099159</v>
      </c>
      <c r="F80" s="1">
        <f t="shared" si="5"/>
        <v>-306.97961239461961</v>
      </c>
      <c r="G80" s="12">
        <f t="shared" si="6"/>
        <v>159352.53869775007</v>
      </c>
      <c r="H80" s="1">
        <f t="shared" si="7"/>
        <v>40647.461302249903</v>
      </c>
    </row>
    <row r="81" spans="4:8">
      <c r="D81">
        <v>79</v>
      </c>
      <c r="E81" s="1">
        <f t="shared" si="4"/>
        <v>-630.77046567859645</v>
      </c>
      <c r="F81" s="1">
        <f t="shared" si="5"/>
        <v>-308.19474002701475</v>
      </c>
      <c r="G81" s="12">
        <f t="shared" si="6"/>
        <v>159044.34395772306</v>
      </c>
      <c r="H81" s="1">
        <f t="shared" si="7"/>
        <v>40955.656042276918</v>
      </c>
    </row>
    <row r="82" spans="4:8">
      <c r="D82">
        <v>80</v>
      </c>
      <c r="E82" s="1">
        <f t="shared" si="4"/>
        <v>-629.55052816598948</v>
      </c>
      <c r="F82" s="1">
        <f t="shared" si="5"/>
        <v>-309.41467753962172</v>
      </c>
      <c r="G82" s="12">
        <f t="shared" si="6"/>
        <v>158734.92928018345</v>
      </c>
      <c r="H82" s="1">
        <f t="shared" si="7"/>
        <v>41265.07071981654</v>
      </c>
    </row>
    <row r="83" spans="4:8">
      <c r="D83">
        <v>81</v>
      </c>
      <c r="E83" s="1">
        <f t="shared" si="4"/>
        <v>-628.32576173406187</v>
      </c>
      <c r="F83" s="1">
        <f t="shared" si="5"/>
        <v>-310.63944397154933</v>
      </c>
      <c r="G83" s="12">
        <f t="shared" si="6"/>
        <v>158424.28983621192</v>
      </c>
      <c r="H83" s="1">
        <f t="shared" si="7"/>
        <v>41575.710163788091</v>
      </c>
    </row>
    <row r="84" spans="4:8">
      <c r="D84">
        <v>82</v>
      </c>
      <c r="E84" s="1">
        <f t="shared" si="4"/>
        <v>-627.09614726834104</v>
      </c>
      <c r="F84" s="1">
        <f t="shared" si="5"/>
        <v>-311.86905843727016</v>
      </c>
      <c r="G84" s="12">
        <f t="shared" si="6"/>
        <v>158112.42077777465</v>
      </c>
      <c r="H84" s="1">
        <f t="shared" si="7"/>
        <v>41887.579222225359</v>
      </c>
    </row>
    <row r="85" spans="4:8">
      <c r="D85">
        <v>83</v>
      </c>
      <c r="E85" s="1">
        <f t="shared" si="4"/>
        <v>-625.86166557869365</v>
      </c>
      <c r="F85" s="1">
        <f t="shared" si="5"/>
        <v>-313.10354012691755</v>
      </c>
      <c r="G85" s="12">
        <f t="shared" si="6"/>
        <v>157799.31723764775</v>
      </c>
      <c r="H85" s="1">
        <f t="shared" si="7"/>
        <v>42200.682762352277</v>
      </c>
    </row>
    <row r="86" spans="4:8">
      <c r="D86">
        <v>84</v>
      </c>
      <c r="E86" s="1">
        <f t="shared" si="4"/>
        <v>-624.62229739902466</v>
      </c>
      <c r="F86" s="1">
        <f t="shared" si="5"/>
        <v>-314.34290830658654</v>
      </c>
      <c r="G86" s="12">
        <f t="shared" si="6"/>
        <v>157484.97432934114</v>
      </c>
      <c r="H86" s="1">
        <f t="shared" si="7"/>
        <v>42515.025670658863</v>
      </c>
    </row>
    <row r="87" spans="4:8">
      <c r="D87">
        <v>85</v>
      </c>
      <c r="E87" s="1">
        <f t="shared" si="4"/>
        <v>-623.37802338697793</v>
      </c>
      <c r="F87" s="1">
        <f t="shared" si="5"/>
        <v>-315.58718231863327</v>
      </c>
      <c r="G87" s="12">
        <f t="shared" si="6"/>
        <v>157169.3871470225</v>
      </c>
      <c r="H87" s="1">
        <f t="shared" si="7"/>
        <v>42830.612852977494</v>
      </c>
    </row>
    <row r="88" spans="4:8">
      <c r="D88">
        <v>86</v>
      </c>
      <c r="E88" s="1">
        <f t="shared" si="4"/>
        <v>-622.12882412363319</v>
      </c>
      <c r="F88" s="1">
        <f t="shared" si="5"/>
        <v>-316.836381581978</v>
      </c>
      <c r="G88" s="12">
        <f t="shared" si="6"/>
        <v>156852.55076544051</v>
      </c>
      <c r="H88" s="1">
        <f t="shared" si="7"/>
        <v>43147.44923455947</v>
      </c>
    </row>
    <row r="89" spans="4:8">
      <c r="D89">
        <v>87</v>
      </c>
      <c r="E89" s="1">
        <f t="shared" si="4"/>
        <v>-620.87468011320459</v>
      </c>
      <c r="F89" s="1">
        <f t="shared" si="5"/>
        <v>-318.09052559240661</v>
      </c>
      <c r="G89" s="12">
        <f t="shared" si="6"/>
        <v>156534.46023984809</v>
      </c>
      <c r="H89" s="1">
        <f t="shared" si="7"/>
        <v>43465.539760151878</v>
      </c>
    </row>
    <row r="90" spans="4:8">
      <c r="D90">
        <v>88</v>
      </c>
      <c r="E90" s="1">
        <f t="shared" si="4"/>
        <v>-619.61557178273472</v>
      </c>
      <c r="F90" s="1">
        <f t="shared" si="5"/>
        <v>-319.34963392287648</v>
      </c>
      <c r="G90" s="12">
        <f t="shared" si="6"/>
        <v>156215.11060592521</v>
      </c>
      <c r="H90" s="1">
        <f t="shared" si="7"/>
        <v>43784.889394074751</v>
      </c>
    </row>
    <row r="91" spans="4:8">
      <c r="D91">
        <v>89</v>
      </c>
      <c r="E91" s="1">
        <f t="shared" si="4"/>
        <v>-618.35147948179008</v>
      </c>
      <c r="F91" s="1">
        <f t="shared" si="5"/>
        <v>-320.61372622382112</v>
      </c>
      <c r="G91" s="12">
        <f t="shared" si="6"/>
        <v>155894.49687970139</v>
      </c>
      <c r="H91" s="1">
        <f t="shared" si="7"/>
        <v>44105.50312029857</v>
      </c>
    </row>
    <row r="92" spans="4:8">
      <c r="D92">
        <v>90</v>
      </c>
      <c r="E92" s="1">
        <f t="shared" si="4"/>
        <v>-617.08238348215389</v>
      </c>
      <c r="F92" s="1">
        <f t="shared" si="5"/>
        <v>-321.88282222345731</v>
      </c>
      <c r="G92" s="12">
        <f t="shared" si="6"/>
        <v>155572.61405747794</v>
      </c>
      <c r="H92" s="1">
        <f t="shared" si="7"/>
        <v>44427.385942522029</v>
      </c>
    </row>
    <row r="93" spans="4:8">
      <c r="D93">
        <v>91</v>
      </c>
      <c r="E93" s="1">
        <f t="shared" si="4"/>
        <v>-615.80826397751957</v>
      </c>
      <c r="F93" s="1">
        <f t="shared" si="5"/>
        <v>-323.15694172809162</v>
      </c>
      <c r="G93" s="12">
        <f t="shared" si="6"/>
        <v>155249.45711574986</v>
      </c>
      <c r="H93" s="1">
        <f t="shared" si="7"/>
        <v>44750.542884250121</v>
      </c>
    </row>
    <row r="94" spans="4:8">
      <c r="D94">
        <v>92</v>
      </c>
      <c r="E94" s="1">
        <f t="shared" si="4"/>
        <v>-614.52910108317917</v>
      </c>
      <c r="F94" s="1">
        <f t="shared" si="5"/>
        <v>-324.43610462243203</v>
      </c>
      <c r="G94" s="12">
        <f t="shared" si="6"/>
        <v>154925.02101112742</v>
      </c>
      <c r="H94" s="1">
        <f t="shared" si="7"/>
        <v>45074.97898887255</v>
      </c>
    </row>
    <row r="95" spans="4:8">
      <c r="D95">
        <v>93</v>
      </c>
      <c r="E95" s="1">
        <f t="shared" si="4"/>
        <v>-613.24487483571545</v>
      </c>
      <c r="F95" s="1">
        <f t="shared" si="5"/>
        <v>-325.72033086989575</v>
      </c>
      <c r="G95" s="12">
        <f t="shared" si="6"/>
        <v>154599.30068025753</v>
      </c>
      <c r="H95" s="1">
        <f t="shared" si="7"/>
        <v>45400.699319742445</v>
      </c>
    </row>
    <row r="96" spans="4:8">
      <c r="D96">
        <v>94</v>
      </c>
      <c r="E96" s="1">
        <f t="shared" si="4"/>
        <v>-611.95556519268882</v>
      </c>
      <c r="F96" s="1">
        <f t="shared" si="5"/>
        <v>-327.00964051292237</v>
      </c>
      <c r="G96" s="12">
        <f t="shared" si="6"/>
        <v>154272.2910397446</v>
      </c>
      <c r="H96" s="1">
        <f t="shared" si="7"/>
        <v>45727.708960255368</v>
      </c>
    </row>
    <row r="97" spans="4:8">
      <c r="D97">
        <v>95</v>
      </c>
      <c r="E97" s="1">
        <f t="shared" si="4"/>
        <v>-610.66115203232528</v>
      </c>
      <c r="F97" s="1">
        <f t="shared" si="5"/>
        <v>-328.30405367328592</v>
      </c>
      <c r="G97" s="12">
        <f t="shared" si="6"/>
        <v>153943.98698607131</v>
      </c>
      <c r="H97" s="1">
        <f t="shared" si="7"/>
        <v>46056.013013928656</v>
      </c>
    </row>
    <row r="98" spans="4:8">
      <c r="D98">
        <v>96</v>
      </c>
      <c r="E98" s="1">
        <f t="shared" si="4"/>
        <v>-609.36161515320191</v>
      </c>
      <c r="F98" s="1">
        <f t="shared" si="5"/>
        <v>-329.60359055240929</v>
      </c>
      <c r="G98" s="12">
        <f t="shared" si="6"/>
        <v>153614.3833955189</v>
      </c>
      <c r="H98" s="1">
        <f t="shared" si="7"/>
        <v>46385.616604481067</v>
      </c>
    </row>
    <row r="99" spans="4:8">
      <c r="D99">
        <v>97</v>
      </c>
      <c r="E99" s="1">
        <f t="shared" si="4"/>
        <v>-608.05693427393214</v>
      </c>
      <c r="F99" s="1">
        <f t="shared" si="5"/>
        <v>-330.90827143167905</v>
      </c>
      <c r="G99" s="12">
        <f t="shared" si="6"/>
        <v>153283.47512408721</v>
      </c>
      <c r="H99" s="1">
        <f t="shared" si="7"/>
        <v>46716.524875912743</v>
      </c>
    </row>
    <row r="100" spans="4:8">
      <c r="D100">
        <v>98</v>
      </c>
      <c r="E100" s="1">
        <f t="shared" si="4"/>
        <v>-606.74708903284818</v>
      </c>
      <c r="F100" s="1">
        <f t="shared" si="5"/>
        <v>-332.21811667276302</v>
      </c>
      <c r="G100" s="12">
        <f t="shared" si="6"/>
        <v>152951.25700741445</v>
      </c>
      <c r="H100" s="1">
        <f t="shared" si="7"/>
        <v>47048.742992585503</v>
      </c>
    </row>
    <row r="101" spans="4:8">
      <c r="D101">
        <v>99</v>
      </c>
      <c r="E101" s="1">
        <f t="shared" si="4"/>
        <v>-605.4320589876852</v>
      </c>
      <c r="F101" s="1">
        <f t="shared" si="5"/>
        <v>-333.533146717926</v>
      </c>
      <c r="G101" s="12">
        <f t="shared" si="6"/>
        <v>152617.72386069651</v>
      </c>
      <c r="H101" s="1">
        <f t="shared" si="7"/>
        <v>47382.276139303431</v>
      </c>
    </row>
    <row r="102" spans="4:8">
      <c r="D102">
        <v>100</v>
      </c>
      <c r="E102" s="1">
        <f t="shared" si="4"/>
        <v>-604.11182361526005</v>
      </c>
      <c r="F102" s="1">
        <f t="shared" si="5"/>
        <v>-334.85338209035115</v>
      </c>
      <c r="G102" s="12">
        <f t="shared" si="6"/>
        <v>152282.87047860617</v>
      </c>
      <c r="H102" s="1">
        <f t="shared" si="7"/>
        <v>47717.129521393785</v>
      </c>
    </row>
    <row r="103" spans="4:8">
      <c r="D103">
        <v>101</v>
      </c>
      <c r="E103" s="1">
        <f t="shared" si="4"/>
        <v>-602.7863623111524</v>
      </c>
      <c r="F103" s="1">
        <f t="shared" si="5"/>
        <v>-336.1788433944588</v>
      </c>
      <c r="G103" s="12">
        <f t="shared" si="6"/>
        <v>151946.69163521173</v>
      </c>
      <c r="H103" s="1">
        <f t="shared" si="7"/>
        <v>48053.308364788245</v>
      </c>
    </row>
    <row r="104" spans="4:8">
      <c r="D104">
        <v>102</v>
      </c>
      <c r="E104" s="1">
        <f t="shared" si="4"/>
        <v>-601.45565438938286</v>
      </c>
      <c r="F104" s="1">
        <f t="shared" si="5"/>
        <v>-337.50955131622834</v>
      </c>
      <c r="G104" s="12">
        <f t="shared" si="6"/>
        <v>151609.18208389549</v>
      </c>
      <c r="H104" s="1">
        <f t="shared" si="7"/>
        <v>48390.817916104475</v>
      </c>
    </row>
    <row r="105" spans="4:8">
      <c r="D105">
        <v>103</v>
      </c>
      <c r="E105" s="1">
        <f t="shared" si="4"/>
        <v>-600.11967908208942</v>
      </c>
      <c r="F105" s="1">
        <f t="shared" si="5"/>
        <v>-338.84552662352178</v>
      </c>
      <c r="G105" s="12">
        <f t="shared" si="6"/>
        <v>151270.33655727198</v>
      </c>
      <c r="H105" s="1">
        <f t="shared" si="7"/>
        <v>48729.663442728001</v>
      </c>
    </row>
    <row r="106" spans="4:8">
      <c r="D106">
        <v>104</v>
      </c>
      <c r="E106" s="1">
        <f t="shared" si="4"/>
        <v>-598.77841553920496</v>
      </c>
      <c r="F106" s="1">
        <f t="shared" si="5"/>
        <v>-340.18679016640624</v>
      </c>
      <c r="G106" s="12">
        <f t="shared" si="6"/>
        <v>150930.14976710558</v>
      </c>
      <c r="H106" s="1">
        <f t="shared" si="7"/>
        <v>49069.850232894409</v>
      </c>
    </row>
    <row r="107" spans="4:8">
      <c r="D107">
        <v>105</v>
      </c>
      <c r="E107" s="1">
        <f t="shared" si="4"/>
        <v>-597.43184282812956</v>
      </c>
      <c r="F107" s="1">
        <f t="shared" si="5"/>
        <v>-341.53336287748164</v>
      </c>
      <c r="G107" s="12">
        <f t="shared" si="6"/>
        <v>150588.61640422812</v>
      </c>
      <c r="H107" s="1">
        <f t="shared" si="7"/>
        <v>49411.383595771891</v>
      </c>
    </row>
    <row r="108" spans="4:8">
      <c r="D108">
        <v>106</v>
      </c>
      <c r="E108" s="1">
        <f t="shared" si="4"/>
        <v>-596.07993993340608</v>
      </c>
      <c r="F108" s="1">
        <f t="shared" si="5"/>
        <v>-342.88526577220512</v>
      </c>
      <c r="G108" s="12">
        <f t="shared" si="6"/>
        <v>150245.73113845591</v>
      </c>
      <c r="H108" s="1">
        <f t="shared" si="7"/>
        <v>49754.268861544093</v>
      </c>
    </row>
    <row r="109" spans="4:8">
      <c r="D109">
        <v>107</v>
      </c>
      <c r="E109" s="1">
        <f t="shared" si="4"/>
        <v>-594.72268575639123</v>
      </c>
      <c r="F109" s="1">
        <f t="shared" si="5"/>
        <v>-344.24251994921997</v>
      </c>
      <c r="G109" s="12">
        <f t="shared" si="6"/>
        <v>149901.4886185067</v>
      </c>
      <c r="H109" s="1">
        <f t="shared" si="7"/>
        <v>50098.511381493314</v>
      </c>
    </row>
    <row r="110" spans="4:8">
      <c r="D110">
        <v>108</v>
      </c>
      <c r="E110" s="1">
        <f t="shared" si="4"/>
        <v>-593.36005911492555</v>
      </c>
      <c r="F110" s="1">
        <f t="shared" si="5"/>
        <v>-345.60514659068565</v>
      </c>
      <c r="G110" s="12">
        <f t="shared" si="6"/>
        <v>149555.88347191602</v>
      </c>
      <c r="H110" s="1">
        <f t="shared" si="7"/>
        <v>50444.116528084</v>
      </c>
    </row>
    <row r="111" spans="4:8">
      <c r="D111">
        <v>109</v>
      </c>
      <c r="E111" s="1">
        <f t="shared" si="4"/>
        <v>-591.99203874300417</v>
      </c>
      <c r="F111" s="1">
        <f t="shared" si="5"/>
        <v>-346.97316696260702</v>
      </c>
      <c r="G111" s="12">
        <f t="shared" si="6"/>
        <v>149208.9103049534</v>
      </c>
      <c r="H111" s="1">
        <f t="shared" si="7"/>
        <v>50791.089695046605</v>
      </c>
    </row>
    <row r="112" spans="4:8">
      <c r="D112">
        <v>110</v>
      </c>
      <c r="E112" s="1">
        <f t="shared" si="4"/>
        <v>-590.61860329044384</v>
      </c>
      <c r="F112" s="1">
        <f t="shared" si="5"/>
        <v>-348.34660241516735</v>
      </c>
      <c r="G112" s="12">
        <f t="shared" si="6"/>
        <v>148860.56370253823</v>
      </c>
      <c r="H112" s="1">
        <f t="shared" si="7"/>
        <v>51139.436297461769</v>
      </c>
    </row>
    <row r="113" spans="4:8">
      <c r="D113">
        <v>111</v>
      </c>
      <c r="E113" s="1">
        <f t="shared" si="4"/>
        <v>-589.23973132255048</v>
      </c>
      <c r="F113" s="1">
        <f t="shared" si="5"/>
        <v>-349.72547438306071</v>
      </c>
      <c r="G113" s="12">
        <f t="shared" si="6"/>
        <v>148510.83822815516</v>
      </c>
      <c r="H113" s="1">
        <f t="shared" si="7"/>
        <v>51489.161771844832</v>
      </c>
    </row>
    <row r="114" spans="4:8">
      <c r="D114">
        <v>112</v>
      </c>
      <c r="E114" s="1">
        <f t="shared" si="4"/>
        <v>-587.85540131978428</v>
      </c>
      <c r="F114" s="1">
        <f t="shared" si="5"/>
        <v>-351.10980438582692</v>
      </c>
      <c r="G114" s="12">
        <f t="shared" si="6"/>
        <v>148159.72842376932</v>
      </c>
      <c r="H114" s="1">
        <f t="shared" si="7"/>
        <v>51840.271576230662</v>
      </c>
    </row>
    <row r="115" spans="4:8">
      <c r="D115">
        <v>113</v>
      </c>
      <c r="E115" s="1">
        <f t="shared" si="4"/>
        <v>-586.46559167742362</v>
      </c>
      <c r="F115" s="1">
        <f t="shared" si="5"/>
        <v>-352.49961402818758</v>
      </c>
      <c r="G115" s="12">
        <f t="shared" si="6"/>
        <v>147807.22880974112</v>
      </c>
      <c r="H115" s="1">
        <f t="shared" si="7"/>
        <v>52192.771190258849</v>
      </c>
    </row>
    <row r="116" spans="4:8">
      <c r="D116">
        <v>114</v>
      </c>
      <c r="E116" s="1">
        <f t="shared" si="4"/>
        <v>-585.07028070522892</v>
      </c>
      <c r="F116" s="1">
        <f t="shared" si="5"/>
        <v>-353.89492500038227</v>
      </c>
      <c r="G116" s="12">
        <f t="shared" si="6"/>
        <v>147453.33388474074</v>
      </c>
      <c r="H116" s="1">
        <f t="shared" si="7"/>
        <v>52546.666115259228</v>
      </c>
    </row>
    <row r="117" spans="4:8">
      <c r="D117">
        <v>115</v>
      </c>
      <c r="E117" s="1">
        <f t="shared" si="4"/>
        <v>-583.66944662710227</v>
      </c>
      <c r="F117" s="1">
        <f t="shared" si="5"/>
        <v>-355.29575907850892</v>
      </c>
      <c r="G117" s="12">
        <f t="shared" si="6"/>
        <v>147098.03812566222</v>
      </c>
      <c r="H117" s="1">
        <f t="shared" si="7"/>
        <v>52901.961874337736</v>
      </c>
    </row>
    <row r="118" spans="4:8">
      <c r="D118">
        <v>116</v>
      </c>
      <c r="E118" s="1">
        <f t="shared" si="4"/>
        <v>-582.26306758075009</v>
      </c>
      <c r="F118" s="1">
        <f t="shared" si="5"/>
        <v>-356.70213812486111</v>
      </c>
      <c r="G118" s="12">
        <f t="shared" si="6"/>
        <v>146741.33598753737</v>
      </c>
      <c r="H118" s="1">
        <f t="shared" si="7"/>
        <v>53258.664012462599</v>
      </c>
    </row>
    <row r="119" spans="4:8">
      <c r="D119">
        <v>117</v>
      </c>
      <c r="E119" s="1">
        <f t="shared" si="4"/>
        <v>-580.851121617339</v>
      </c>
      <c r="F119" s="1">
        <f t="shared" si="5"/>
        <v>-358.11408408827219</v>
      </c>
      <c r="G119" s="12">
        <f t="shared" si="6"/>
        <v>146383.2219034491</v>
      </c>
      <c r="H119" s="1">
        <f t="shared" si="7"/>
        <v>53616.778096550872</v>
      </c>
    </row>
    <row r="120" spans="4:8">
      <c r="D120">
        <v>118</v>
      </c>
      <c r="E120" s="1">
        <f t="shared" si="4"/>
        <v>-579.4335867011564</v>
      </c>
      <c r="F120" s="1">
        <f t="shared" si="5"/>
        <v>-359.5316190044548</v>
      </c>
      <c r="G120" s="12">
        <f t="shared" si="6"/>
        <v>146023.69028444463</v>
      </c>
      <c r="H120" s="1">
        <f t="shared" si="7"/>
        <v>53976.309715555326</v>
      </c>
    </row>
    <row r="121" spans="4:8">
      <c r="D121">
        <v>119</v>
      </c>
      <c r="E121" s="1">
        <f t="shared" si="4"/>
        <v>-578.01044070926389</v>
      </c>
      <c r="F121" s="1">
        <f t="shared" si="5"/>
        <v>-360.95476499634731</v>
      </c>
      <c r="G121" s="12">
        <f t="shared" si="6"/>
        <v>145662.7355194483</v>
      </c>
      <c r="H121" s="1">
        <f t="shared" si="7"/>
        <v>54337.264480551676</v>
      </c>
    </row>
    <row r="122" spans="4:8">
      <c r="D122">
        <v>120</v>
      </c>
      <c r="E122" s="1">
        <f t="shared" si="4"/>
        <v>-576.58166143115352</v>
      </c>
      <c r="F122" s="1">
        <f t="shared" si="5"/>
        <v>-362.38354427445768</v>
      </c>
      <c r="G122" s="12">
        <f t="shared" si="6"/>
        <v>145300.35197517383</v>
      </c>
      <c r="H122" s="1">
        <f t="shared" si="7"/>
        <v>54699.648024826136</v>
      </c>
    </row>
    <row r="123" spans="4:8">
      <c r="D123">
        <v>121</v>
      </c>
      <c r="E123" s="1">
        <f t="shared" si="4"/>
        <v>-575.14722656840024</v>
      </c>
      <c r="F123" s="1">
        <f t="shared" si="5"/>
        <v>-363.81797913721095</v>
      </c>
      <c r="G123" s="12">
        <f t="shared" si="6"/>
        <v>144936.53399603663</v>
      </c>
      <c r="H123" s="1">
        <f t="shared" si="7"/>
        <v>55063.466003963345</v>
      </c>
    </row>
    <row r="124" spans="4:8">
      <c r="D124">
        <v>122</v>
      </c>
      <c r="E124" s="1">
        <f t="shared" si="4"/>
        <v>-573.70711373431561</v>
      </c>
      <c r="F124" s="1">
        <f t="shared" si="5"/>
        <v>-365.25809197129558</v>
      </c>
      <c r="G124" s="12">
        <f t="shared" si="6"/>
        <v>144571.27590406532</v>
      </c>
      <c r="H124" s="1">
        <f t="shared" si="7"/>
        <v>55428.724095934638</v>
      </c>
    </row>
    <row r="125" spans="4:8">
      <c r="D125">
        <v>123</v>
      </c>
      <c r="E125" s="1">
        <f t="shared" si="4"/>
        <v>-572.26130045359582</v>
      </c>
      <c r="F125" s="1">
        <f t="shared" si="5"/>
        <v>-366.70390525201537</v>
      </c>
      <c r="G125" s="12">
        <f t="shared" si="6"/>
        <v>144204.57199881331</v>
      </c>
      <c r="H125" s="1">
        <f t="shared" si="7"/>
        <v>55795.42800118665</v>
      </c>
    </row>
    <row r="126" spans="4:8">
      <c r="D126">
        <v>124</v>
      </c>
      <c r="E126" s="1">
        <f t="shared" si="4"/>
        <v>-570.80976416197336</v>
      </c>
      <c r="F126" s="1">
        <f t="shared" si="5"/>
        <v>-368.15544154363783</v>
      </c>
      <c r="G126" s="12">
        <f t="shared" si="6"/>
        <v>143836.41655726967</v>
      </c>
      <c r="H126" s="1">
        <f t="shared" si="7"/>
        <v>56163.583442730291</v>
      </c>
    </row>
    <row r="127" spans="4:8">
      <c r="D127">
        <v>125</v>
      </c>
      <c r="E127" s="1">
        <f t="shared" si="4"/>
        <v>-569.35248220586334</v>
      </c>
      <c r="F127" s="1">
        <f t="shared" si="5"/>
        <v>-369.61272349974786</v>
      </c>
      <c r="G127" s="12">
        <f t="shared" si="6"/>
        <v>143466.80383376993</v>
      </c>
      <c r="H127" s="1">
        <f t="shared" si="7"/>
        <v>56533.196166230038</v>
      </c>
    </row>
    <row r="128" spans="4:8">
      <c r="D128">
        <v>126</v>
      </c>
      <c r="E128" s="1">
        <f t="shared" si="4"/>
        <v>-567.88943184201003</v>
      </c>
      <c r="F128" s="1">
        <f t="shared" si="5"/>
        <v>-371.07577386360117</v>
      </c>
      <c r="G128" s="12">
        <f t="shared" si="6"/>
        <v>143095.72805990634</v>
      </c>
      <c r="H128" s="1">
        <f t="shared" si="7"/>
        <v>56904.27194009364</v>
      </c>
    </row>
    <row r="129" spans="4:8">
      <c r="D129">
        <v>127</v>
      </c>
      <c r="E129" s="1">
        <f t="shared" si="4"/>
        <v>-566.4205902371333</v>
      </c>
      <c r="F129" s="1">
        <f t="shared" si="5"/>
        <v>-372.5446154684779</v>
      </c>
      <c r="G129" s="12">
        <f t="shared" si="6"/>
        <v>142723.18344443786</v>
      </c>
      <c r="H129" s="1">
        <f t="shared" si="7"/>
        <v>57276.816555562116</v>
      </c>
    </row>
    <row r="130" spans="4:8">
      <c r="D130">
        <v>128</v>
      </c>
      <c r="E130" s="1">
        <f t="shared" si="4"/>
        <v>-564.94593446757062</v>
      </c>
      <c r="F130" s="1">
        <f t="shared" si="5"/>
        <v>-374.01927123804057</v>
      </c>
      <c r="G130" s="12">
        <f t="shared" si="6"/>
        <v>142349.16417319982</v>
      </c>
      <c r="H130" s="1">
        <f t="shared" si="7"/>
        <v>57650.835826800154</v>
      </c>
    </row>
    <row r="131" spans="4:8">
      <c r="D131">
        <v>129</v>
      </c>
      <c r="E131" s="1">
        <f t="shared" si="4"/>
        <v>-563.4654415189201</v>
      </c>
      <c r="F131" s="1">
        <f t="shared" si="5"/>
        <v>-375.4997641866911</v>
      </c>
      <c r="G131" s="12">
        <f t="shared" si="6"/>
        <v>141973.66440901314</v>
      </c>
      <c r="H131" s="1">
        <f t="shared" si="7"/>
        <v>58026.335590986848</v>
      </c>
    </row>
    <row r="132" spans="4:8">
      <c r="D132">
        <v>130</v>
      </c>
      <c r="E132" s="1">
        <f t="shared" ref="E132:E195" si="8">IF(OR(H131=$B$4,H131="Loan is  Paid"),"Loan is Paid",IPMT($B$5/12,D132,$B$6*12,B$4))</f>
        <v>-561.9790882856812</v>
      </c>
      <c r="F132" s="1">
        <f t="shared" ref="F132:F195" si="9">IF(OR(H131=$B$4, H131="Loan is Paid"), "Loan is Paid", $B$7-E132)</f>
        <v>-376.98611741993</v>
      </c>
      <c r="G132" s="12">
        <f t="shared" ref="G132:G195" si="10">IF(OR(G131=0, G131="Balance is zero"), "Balance is Zero",G131+F132)</f>
        <v>141596.67829159321</v>
      </c>
      <c r="H132" s="1">
        <f t="shared" si="7"/>
        <v>58403.32170840678</v>
      </c>
    </row>
    <row r="133" spans="4:8">
      <c r="D133">
        <v>131</v>
      </c>
      <c r="E133" s="1">
        <f t="shared" si="8"/>
        <v>-560.48685157089403</v>
      </c>
      <c r="F133" s="1">
        <f t="shared" si="9"/>
        <v>-378.47835413471716</v>
      </c>
      <c r="G133" s="12">
        <f t="shared" si="10"/>
        <v>141218.1999374585</v>
      </c>
      <c r="H133" s="1">
        <f t="shared" ref="H133:H196" si="11">IF(OR(H132=$B$4, H132="Loan is Paid"), "Loan is Paid", H132-F133)</f>
        <v>58781.800062541501</v>
      </c>
    </row>
    <row r="134" spans="4:8">
      <c r="D134">
        <v>132</v>
      </c>
      <c r="E134" s="1">
        <f t="shared" si="8"/>
        <v>-558.98870808577726</v>
      </c>
      <c r="F134" s="1">
        <f t="shared" si="9"/>
        <v>-379.97649761983394</v>
      </c>
      <c r="G134" s="12">
        <f t="shared" si="10"/>
        <v>140838.22343983868</v>
      </c>
      <c r="H134" s="1">
        <f t="shared" si="11"/>
        <v>59161.776560161336</v>
      </c>
    </row>
    <row r="135" spans="4:8">
      <c r="D135">
        <v>133</v>
      </c>
      <c r="E135" s="1">
        <f t="shared" si="8"/>
        <v>-557.48463444936556</v>
      </c>
      <c r="F135" s="1">
        <f t="shared" si="9"/>
        <v>-381.48057125624564</v>
      </c>
      <c r="G135" s="12">
        <f t="shared" si="10"/>
        <v>140456.74286858243</v>
      </c>
      <c r="H135" s="1">
        <f t="shared" si="11"/>
        <v>59543.25713141758</v>
      </c>
    </row>
    <row r="136" spans="4:8">
      <c r="D136">
        <v>134</v>
      </c>
      <c r="E136" s="1">
        <f t="shared" si="8"/>
        <v>-555.97460718814307</v>
      </c>
      <c r="F136" s="1">
        <f t="shared" si="9"/>
        <v>-382.99059851746813</v>
      </c>
      <c r="G136" s="12">
        <f t="shared" si="10"/>
        <v>140073.75227006496</v>
      </c>
      <c r="H136" s="1">
        <f t="shared" si="11"/>
        <v>59926.24772993505</v>
      </c>
    </row>
    <row r="137" spans="4:8">
      <c r="D137">
        <v>135</v>
      </c>
      <c r="E137" s="1">
        <f t="shared" si="8"/>
        <v>-554.45860273567814</v>
      </c>
      <c r="F137" s="1">
        <f t="shared" si="9"/>
        <v>-384.50660296993306</v>
      </c>
      <c r="G137" s="12">
        <f t="shared" si="10"/>
        <v>139689.24566709503</v>
      </c>
      <c r="H137" s="1">
        <f t="shared" si="11"/>
        <v>60310.75433290498</v>
      </c>
    </row>
    <row r="138" spans="4:8">
      <c r="D138">
        <v>136</v>
      </c>
      <c r="E138" s="1">
        <f t="shared" si="8"/>
        <v>-552.93659743225544</v>
      </c>
      <c r="F138" s="1">
        <f t="shared" si="9"/>
        <v>-386.02860827335576</v>
      </c>
      <c r="G138" s="12">
        <f t="shared" si="10"/>
        <v>139303.21705882167</v>
      </c>
      <c r="H138" s="1">
        <f t="shared" si="11"/>
        <v>60696.782941178339</v>
      </c>
    </row>
    <row r="139" spans="4:8">
      <c r="D139">
        <v>137</v>
      </c>
      <c r="E139" s="1">
        <f t="shared" si="8"/>
        <v>-551.40856752450691</v>
      </c>
      <c r="F139" s="1">
        <f t="shared" si="9"/>
        <v>-387.55663818110429</v>
      </c>
      <c r="G139" s="12">
        <f t="shared" si="10"/>
        <v>138915.66042064058</v>
      </c>
      <c r="H139" s="1">
        <f t="shared" si="11"/>
        <v>61084.339579359446</v>
      </c>
    </row>
    <row r="140" spans="4:8">
      <c r="D140">
        <v>138</v>
      </c>
      <c r="E140" s="1">
        <f t="shared" si="8"/>
        <v>-549.8744891650399</v>
      </c>
      <c r="F140" s="1">
        <f t="shared" si="9"/>
        <v>-389.09071654057129</v>
      </c>
      <c r="G140" s="12">
        <f t="shared" si="10"/>
        <v>138526.56970409999</v>
      </c>
      <c r="H140" s="1">
        <f t="shared" si="11"/>
        <v>61473.43029590002</v>
      </c>
    </row>
    <row r="141" spans="4:8">
      <c r="D141">
        <v>139</v>
      </c>
      <c r="E141" s="1">
        <f t="shared" si="8"/>
        <v>-548.33433841206693</v>
      </c>
      <c r="F141" s="1">
        <f t="shared" si="9"/>
        <v>-390.63086729354427</v>
      </c>
      <c r="G141" s="12">
        <f t="shared" si="10"/>
        <v>138135.93883680645</v>
      </c>
      <c r="H141" s="1">
        <f t="shared" si="11"/>
        <v>61864.061163193561</v>
      </c>
    </row>
    <row r="142" spans="4:8">
      <c r="D142">
        <v>140</v>
      </c>
      <c r="E142" s="1">
        <f t="shared" si="8"/>
        <v>-546.78809122903021</v>
      </c>
      <c r="F142" s="1">
        <f t="shared" si="9"/>
        <v>-392.17711447658098</v>
      </c>
      <c r="G142" s="12">
        <f t="shared" si="10"/>
        <v>137743.76172232986</v>
      </c>
      <c r="H142" s="1">
        <f t="shared" si="11"/>
        <v>62256.238277670142</v>
      </c>
    </row>
    <row r="143" spans="4:8">
      <c r="D143">
        <v>141</v>
      </c>
      <c r="E143" s="1">
        <f t="shared" si="8"/>
        <v>-545.23572348422704</v>
      </c>
      <c r="F143" s="1">
        <f t="shared" si="9"/>
        <v>-393.72948222138416</v>
      </c>
      <c r="G143" s="12">
        <f t="shared" si="10"/>
        <v>137350.03224010847</v>
      </c>
      <c r="H143" s="1">
        <f t="shared" si="11"/>
        <v>62649.967759891522</v>
      </c>
    </row>
    <row r="144" spans="4:8">
      <c r="D144">
        <v>142</v>
      </c>
      <c r="E144" s="1">
        <f t="shared" si="8"/>
        <v>-543.67721095043385</v>
      </c>
      <c r="F144" s="1">
        <f t="shared" si="9"/>
        <v>-395.28799475517735</v>
      </c>
      <c r="G144" s="12">
        <f t="shared" si="10"/>
        <v>136954.7442453533</v>
      </c>
      <c r="H144" s="1">
        <f t="shared" si="11"/>
        <v>63045.2557546467</v>
      </c>
    </row>
    <row r="145" spans="4:8">
      <c r="D145">
        <v>143</v>
      </c>
      <c r="E145" s="1">
        <f t="shared" si="8"/>
        <v>-542.11252930452815</v>
      </c>
      <c r="F145" s="1">
        <f t="shared" si="9"/>
        <v>-396.85267640108304</v>
      </c>
      <c r="G145" s="12">
        <f t="shared" si="10"/>
        <v>136557.89156895221</v>
      </c>
      <c r="H145" s="1">
        <f t="shared" si="11"/>
        <v>63442.108431047782</v>
      </c>
    </row>
    <row r="146" spans="4:8">
      <c r="D146">
        <v>144</v>
      </c>
      <c r="E146" s="1">
        <f t="shared" si="8"/>
        <v>-540.54165412710699</v>
      </c>
      <c r="F146" s="1">
        <f t="shared" si="9"/>
        <v>-398.4235515785042</v>
      </c>
      <c r="G146" s="12">
        <f t="shared" si="10"/>
        <v>136159.4680173737</v>
      </c>
      <c r="H146" s="1">
        <f t="shared" si="11"/>
        <v>63840.531982626286</v>
      </c>
    </row>
    <row r="147" spans="4:8">
      <c r="D147">
        <v>145</v>
      </c>
      <c r="E147" s="1">
        <f t="shared" si="8"/>
        <v>-538.96456090210904</v>
      </c>
      <c r="F147" s="1">
        <f t="shared" si="9"/>
        <v>-400.00064480350215</v>
      </c>
      <c r="G147" s="12">
        <f t="shared" si="10"/>
        <v>135759.46737257019</v>
      </c>
      <c r="H147" s="1">
        <f t="shared" si="11"/>
        <v>64240.532627429791</v>
      </c>
    </row>
    <row r="148" spans="4:8">
      <c r="D148">
        <v>146</v>
      </c>
      <c r="E148" s="1">
        <f t="shared" si="8"/>
        <v>-537.38122501642852</v>
      </c>
      <c r="F148" s="1">
        <f t="shared" si="9"/>
        <v>-401.58398068918268</v>
      </c>
      <c r="G148" s="12">
        <f t="shared" si="10"/>
        <v>135357.88339188101</v>
      </c>
      <c r="H148" s="1">
        <f t="shared" si="11"/>
        <v>64642.116608118973</v>
      </c>
    </row>
    <row r="149" spans="4:8">
      <c r="D149">
        <v>147</v>
      </c>
      <c r="E149" s="1">
        <f t="shared" si="8"/>
        <v>-535.791621759534</v>
      </c>
      <c r="F149" s="1">
        <f t="shared" si="9"/>
        <v>-403.1735839460772</v>
      </c>
      <c r="G149" s="12">
        <f t="shared" si="10"/>
        <v>134954.70980793494</v>
      </c>
      <c r="H149" s="1">
        <f t="shared" si="11"/>
        <v>65045.290192065047</v>
      </c>
    </row>
    <row r="150" spans="4:8">
      <c r="D150">
        <v>148</v>
      </c>
      <c r="E150" s="1">
        <f t="shared" si="8"/>
        <v>-534.19572632308063</v>
      </c>
      <c r="F150" s="1">
        <f t="shared" si="9"/>
        <v>-404.76947938253056</v>
      </c>
      <c r="G150" s="12">
        <f t="shared" si="10"/>
        <v>134549.94032855242</v>
      </c>
      <c r="H150" s="1">
        <f t="shared" si="11"/>
        <v>65450.059671447576</v>
      </c>
    </row>
    <row r="151" spans="4:8">
      <c r="D151">
        <v>149</v>
      </c>
      <c r="E151" s="1">
        <f t="shared" si="8"/>
        <v>-532.59351380052487</v>
      </c>
      <c r="F151" s="1">
        <f t="shared" si="9"/>
        <v>-406.37169190508632</v>
      </c>
      <c r="G151" s="12">
        <f t="shared" si="10"/>
        <v>134143.56863664734</v>
      </c>
      <c r="H151" s="1">
        <f t="shared" si="11"/>
        <v>65856.431363352662</v>
      </c>
    </row>
    <row r="152" spans="4:8">
      <c r="D152">
        <v>150</v>
      </c>
      <c r="E152" s="1">
        <f t="shared" si="8"/>
        <v>-530.98495918673393</v>
      </c>
      <c r="F152" s="1">
        <f t="shared" si="9"/>
        <v>-407.98024651887727</v>
      </c>
      <c r="G152" s="12">
        <f t="shared" si="10"/>
        <v>133735.58839012845</v>
      </c>
      <c r="H152" s="1">
        <f t="shared" si="11"/>
        <v>66264.411609871546</v>
      </c>
    </row>
    <row r="153" spans="4:8">
      <c r="D153">
        <v>151</v>
      </c>
      <c r="E153" s="1">
        <f t="shared" si="8"/>
        <v>-529.37003737759676</v>
      </c>
      <c r="F153" s="1">
        <f t="shared" si="9"/>
        <v>-409.59516832801444</v>
      </c>
      <c r="G153" s="12">
        <f t="shared" si="10"/>
        <v>133325.99322180045</v>
      </c>
      <c r="H153" s="1">
        <f t="shared" si="11"/>
        <v>66674.00677819956</v>
      </c>
    </row>
    <row r="154" spans="4:8">
      <c r="D154">
        <v>152</v>
      </c>
      <c r="E154" s="1">
        <f t="shared" si="8"/>
        <v>-527.74872316963172</v>
      </c>
      <c r="F154" s="1">
        <f t="shared" si="9"/>
        <v>-411.21648253597948</v>
      </c>
      <c r="G154" s="12">
        <f t="shared" si="10"/>
        <v>132914.77673926449</v>
      </c>
      <c r="H154" s="1">
        <f t="shared" si="11"/>
        <v>67085.22326073554</v>
      </c>
    </row>
    <row r="155" spans="4:8">
      <c r="D155">
        <v>153</v>
      </c>
      <c r="E155" s="1">
        <f t="shared" si="8"/>
        <v>-526.12099125959355</v>
      </c>
      <c r="F155" s="1">
        <f t="shared" si="9"/>
        <v>-412.84421444601765</v>
      </c>
      <c r="G155" s="12">
        <f t="shared" si="10"/>
        <v>132501.93252481846</v>
      </c>
      <c r="H155" s="1">
        <f t="shared" si="11"/>
        <v>67498.067475181553</v>
      </c>
    </row>
    <row r="156" spans="4:8">
      <c r="D156">
        <v>154</v>
      </c>
      <c r="E156" s="1">
        <f t="shared" si="8"/>
        <v>-524.48681624407811</v>
      </c>
      <c r="F156" s="1">
        <f t="shared" si="9"/>
        <v>-414.47838946153308</v>
      </c>
      <c r="G156" s="12">
        <f t="shared" si="10"/>
        <v>132087.45413535694</v>
      </c>
      <c r="H156" s="1">
        <f t="shared" si="11"/>
        <v>67912.545864643093</v>
      </c>
    </row>
    <row r="157" spans="4:8">
      <c r="D157">
        <v>155</v>
      </c>
      <c r="E157" s="1">
        <f t="shared" si="8"/>
        <v>-522.84617261912615</v>
      </c>
      <c r="F157" s="1">
        <f t="shared" si="9"/>
        <v>-416.11903308648505</v>
      </c>
      <c r="G157" s="12">
        <f t="shared" si="10"/>
        <v>131671.33510227044</v>
      </c>
      <c r="H157" s="1">
        <f t="shared" si="11"/>
        <v>68328.664897729584</v>
      </c>
    </row>
    <row r="158" spans="4:8">
      <c r="D158">
        <v>156</v>
      </c>
      <c r="E158" s="1">
        <f t="shared" si="8"/>
        <v>-521.19903477982575</v>
      </c>
      <c r="F158" s="1">
        <f t="shared" si="9"/>
        <v>-417.76617092578545</v>
      </c>
      <c r="G158" s="12">
        <f t="shared" si="10"/>
        <v>131253.56893134466</v>
      </c>
      <c r="H158" s="1">
        <f t="shared" si="11"/>
        <v>68746.431068655365</v>
      </c>
    </row>
    <row r="159" spans="4:8">
      <c r="D159">
        <v>157</v>
      </c>
      <c r="E159" s="1">
        <f t="shared" si="8"/>
        <v>-519.54537701991103</v>
      </c>
      <c r="F159" s="1">
        <f t="shared" si="9"/>
        <v>-419.41982868570017</v>
      </c>
      <c r="G159" s="12">
        <f t="shared" si="10"/>
        <v>130834.14910265896</v>
      </c>
      <c r="H159" s="1">
        <f t="shared" si="11"/>
        <v>69165.850897341064</v>
      </c>
    </row>
    <row r="160" spans="4:8">
      <c r="D160">
        <v>158</v>
      </c>
      <c r="E160" s="1">
        <f t="shared" si="8"/>
        <v>-517.88517353136353</v>
      </c>
      <c r="F160" s="1">
        <f t="shared" si="9"/>
        <v>-421.08003217424766</v>
      </c>
      <c r="G160" s="12">
        <f t="shared" si="10"/>
        <v>130413.06907048472</v>
      </c>
      <c r="H160" s="1">
        <f t="shared" si="11"/>
        <v>69586.930929515307</v>
      </c>
    </row>
    <row r="161" spans="4:8">
      <c r="D161">
        <v>159</v>
      </c>
      <c r="E161" s="1">
        <f t="shared" si="8"/>
        <v>-516.21839840400742</v>
      </c>
      <c r="F161" s="1">
        <f t="shared" si="9"/>
        <v>-422.74680730160378</v>
      </c>
      <c r="G161" s="12">
        <f t="shared" si="10"/>
        <v>129990.32226318312</v>
      </c>
      <c r="H161" s="1">
        <f t="shared" si="11"/>
        <v>70009.677736816913</v>
      </c>
    </row>
    <row r="162" spans="4:8">
      <c r="D162">
        <v>160</v>
      </c>
      <c r="E162" s="1">
        <f t="shared" si="8"/>
        <v>-514.54502562510515</v>
      </c>
      <c r="F162" s="1">
        <f t="shared" si="9"/>
        <v>-424.42018008050604</v>
      </c>
      <c r="G162" s="12">
        <f t="shared" si="10"/>
        <v>129565.90208310261</v>
      </c>
      <c r="H162" s="1">
        <f t="shared" si="11"/>
        <v>70434.097916897415</v>
      </c>
    </row>
    <row r="163" spans="4:8">
      <c r="D163">
        <v>161</v>
      </c>
      <c r="E163" s="1">
        <f t="shared" si="8"/>
        <v>-512.86502907895317</v>
      </c>
      <c r="F163" s="1">
        <f t="shared" si="9"/>
        <v>-426.10017662665803</v>
      </c>
      <c r="G163" s="12">
        <f t="shared" si="10"/>
        <v>129139.80190647596</v>
      </c>
      <c r="H163" s="1">
        <f t="shared" si="11"/>
        <v>70860.198093524072</v>
      </c>
    </row>
    <row r="164" spans="4:8">
      <c r="D164">
        <v>162</v>
      </c>
      <c r="E164" s="1">
        <f t="shared" si="8"/>
        <v>-511.17838254647273</v>
      </c>
      <c r="F164" s="1">
        <f t="shared" si="9"/>
        <v>-427.78682315913846</v>
      </c>
      <c r="G164" s="12">
        <f t="shared" si="10"/>
        <v>128712.01508331682</v>
      </c>
      <c r="H164" s="1">
        <f t="shared" si="11"/>
        <v>71287.984916683214</v>
      </c>
    </row>
    <row r="165" spans="4:8">
      <c r="D165">
        <v>163</v>
      </c>
      <c r="E165" s="1">
        <f t="shared" si="8"/>
        <v>-509.48505970480113</v>
      </c>
      <c r="F165" s="1">
        <f t="shared" si="9"/>
        <v>-429.48014600081007</v>
      </c>
      <c r="G165" s="12">
        <f t="shared" si="10"/>
        <v>128282.534937316</v>
      </c>
      <c r="H165" s="1">
        <f t="shared" si="11"/>
        <v>71717.46506268403</v>
      </c>
    </row>
    <row r="166" spans="4:8">
      <c r="D166">
        <v>164</v>
      </c>
      <c r="E166" s="1">
        <f t="shared" si="8"/>
        <v>-507.78503412688116</v>
      </c>
      <c r="F166" s="1">
        <f t="shared" si="9"/>
        <v>-431.18017157873004</v>
      </c>
      <c r="G166" s="12">
        <f t="shared" si="10"/>
        <v>127851.35476573727</v>
      </c>
      <c r="H166" s="1">
        <f t="shared" si="11"/>
        <v>72148.64523426276</v>
      </c>
    </row>
    <row r="167" spans="4:8">
      <c r="D167">
        <v>165</v>
      </c>
      <c r="E167" s="1">
        <f t="shared" si="8"/>
        <v>-506.07827928104888</v>
      </c>
      <c r="F167" s="1">
        <f t="shared" si="9"/>
        <v>-432.88692642456232</v>
      </c>
      <c r="G167" s="12">
        <f t="shared" si="10"/>
        <v>127418.46783931271</v>
      </c>
      <c r="H167" s="1">
        <f t="shared" si="11"/>
        <v>72581.532160687319</v>
      </c>
    </row>
    <row r="168" spans="4:8">
      <c r="D168">
        <v>166</v>
      </c>
      <c r="E168" s="1">
        <f t="shared" si="8"/>
        <v>-504.36476853061851</v>
      </c>
      <c r="F168" s="1">
        <f t="shared" si="9"/>
        <v>-434.60043717499269</v>
      </c>
      <c r="G168" s="12">
        <f t="shared" si="10"/>
        <v>126983.86740213772</v>
      </c>
      <c r="H168" s="1">
        <f t="shared" si="11"/>
        <v>73016.132597862306</v>
      </c>
    </row>
    <row r="169" spans="4:8">
      <c r="D169">
        <v>167</v>
      </c>
      <c r="E169" s="1">
        <f t="shared" si="8"/>
        <v>-502.64447513346727</v>
      </c>
      <c r="F169" s="1">
        <f t="shared" si="9"/>
        <v>-436.32073057214393</v>
      </c>
      <c r="G169" s="12">
        <f t="shared" si="10"/>
        <v>126547.54667156558</v>
      </c>
      <c r="H169" s="1">
        <f t="shared" si="11"/>
        <v>73452.453328434451</v>
      </c>
    </row>
    <row r="170" spans="4:8">
      <c r="D170">
        <v>168</v>
      </c>
      <c r="E170" s="1">
        <f t="shared" si="8"/>
        <v>-500.91737224161949</v>
      </c>
      <c r="F170" s="1">
        <f t="shared" si="9"/>
        <v>-438.04783346399171</v>
      </c>
      <c r="G170" s="12">
        <f t="shared" si="10"/>
        <v>126109.49883810159</v>
      </c>
      <c r="H170" s="1">
        <f t="shared" si="11"/>
        <v>73890.501161898443</v>
      </c>
    </row>
    <row r="171" spans="4:8">
      <c r="D171">
        <v>169</v>
      </c>
      <c r="E171" s="1">
        <f t="shared" si="8"/>
        <v>-499.18343290082441</v>
      </c>
      <c r="F171" s="1">
        <f t="shared" si="9"/>
        <v>-439.78177280478678</v>
      </c>
      <c r="G171" s="12">
        <f t="shared" si="10"/>
        <v>125669.71706529681</v>
      </c>
      <c r="H171" s="1">
        <f t="shared" si="11"/>
        <v>74330.282934703224</v>
      </c>
    </row>
    <row r="172" spans="4:8">
      <c r="D172">
        <v>170</v>
      </c>
      <c r="E172" s="1">
        <f t="shared" si="8"/>
        <v>-497.44263005013875</v>
      </c>
      <c r="F172" s="1">
        <f t="shared" si="9"/>
        <v>-441.52257565547245</v>
      </c>
      <c r="G172" s="12">
        <f t="shared" si="10"/>
        <v>125228.19448964133</v>
      </c>
      <c r="H172" s="1">
        <f t="shared" si="11"/>
        <v>74771.805510358696</v>
      </c>
    </row>
    <row r="173" spans="4:8">
      <c r="D173">
        <v>171</v>
      </c>
      <c r="E173" s="1">
        <f t="shared" si="8"/>
        <v>-495.69493652150271</v>
      </c>
      <c r="F173" s="1">
        <f t="shared" si="9"/>
        <v>-443.27026918410849</v>
      </c>
      <c r="G173" s="12">
        <f t="shared" si="10"/>
        <v>124784.92422045722</v>
      </c>
      <c r="H173" s="1">
        <f t="shared" si="11"/>
        <v>75215.075779542807</v>
      </c>
    </row>
    <row r="174" spans="4:8">
      <c r="D174">
        <v>172</v>
      </c>
      <c r="E174" s="1">
        <f t="shared" si="8"/>
        <v>-493.94032503931572</v>
      </c>
      <c r="F174" s="1">
        <f t="shared" si="9"/>
        <v>-445.02488066629547</v>
      </c>
      <c r="G174" s="12">
        <f t="shared" si="10"/>
        <v>124339.89933979092</v>
      </c>
      <c r="H174" s="1">
        <f t="shared" si="11"/>
        <v>75660.100660209107</v>
      </c>
    </row>
    <row r="175" spans="4:8">
      <c r="D175">
        <v>173</v>
      </c>
      <c r="E175" s="1">
        <f t="shared" si="8"/>
        <v>-492.17876822001153</v>
      </c>
      <c r="F175" s="1">
        <f t="shared" si="9"/>
        <v>-446.78643748559966</v>
      </c>
      <c r="G175" s="12">
        <f t="shared" si="10"/>
        <v>123893.11290230532</v>
      </c>
      <c r="H175" s="1">
        <f t="shared" si="11"/>
        <v>76106.887097694707</v>
      </c>
    </row>
    <row r="176" spans="4:8">
      <c r="D176">
        <v>174</v>
      </c>
      <c r="E176" s="1">
        <f t="shared" si="8"/>
        <v>-490.41023857163128</v>
      </c>
      <c r="F176" s="1">
        <f t="shared" si="9"/>
        <v>-448.55496713397991</v>
      </c>
      <c r="G176" s="12">
        <f t="shared" si="10"/>
        <v>123444.55793517134</v>
      </c>
      <c r="H176" s="1">
        <f t="shared" si="11"/>
        <v>76555.44206482869</v>
      </c>
    </row>
    <row r="177" spans="4:8">
      <c r="D177">
        <v>175</v>
      </c>
      <c r="E177" s="1">
        <f t="shared" si="8"/>
        <v>-488.63470849339262</v>
      </c>
      <c r="F177" s="1">
        <f t="shared" si="9"/>
        <v>-450.33049721221857</v>
      </c>
      <c r="G177" s="12">
        <f t="shared" si="10"/>
        <v>122994.22743795913</v>
      </c>
      <c r="H177" s="1">
        <f t="shared" si="11"/>
        <v>77005.772562040904</v>
      </c>
    </row>
    <row r="178" spans="4:8">
      <c r="D178">
        <v>176</v>
      </c>
      <c r="E178" s="1">
        <f t="shared" si="8"/>
        <v>-486.85215027526084</v>
      </c>
      <c r="F178" s="1">
        <f t="shared" si="9"/>
        <v>-452.11305543035036</v>
      </c>
      <c r="G178" s="12">
        <f t="shared" si="10"/>
        <v>122542.11438252877</v>
      </c>
      <c r="H178" s="1">
        <f t="shared" si="11"/>
        <v>77457.885617471256</v>
      </c>
    </row>
    <row r="179" spans="4:8">
      <c r="D179">
        <v>177</v>
      </c>
      <c r="E179" s="1">
        <f t="shared" si="8"/>
        <v>-485.06253609751582</v>
      </c>
      <c r="F179" s="1">
        <f t="shared" si="9"/>
        <v>-453.90266960809538</v>
      </c>
      <c r="G179" s="12">
        <f t="shared" si="10"/>
        <v>122088.21171292067</v>
      </c>
      <c r="H179" s="1">
        <f t="shared" si="11"/>
        <v>77911.788287079355</v>
      </c>
    </row>
    <row r="180" spans="4:8">
      <c r="D180">
        <v>178</v>
      </c>
      <c r="E180" s="1">
        <f t="shared" si="8"/>
        <v>-483.26583803031718</v>
      </c>
      <c r="F180" s="1">
        <f t="shared" si="9"/>
        <v>-455.69936767529401</v>
      </c>
      <c r="G180" s="12">
        <f t="shared" si="10"/>
        <v>121632.51234524538</v>
      </c>
      <c r="H180" s="1">
        <f t="shared" si="11"/>
        <v>78367.487654754645</v>
      </c>
    </row>
    <row r="181" spans="4:8">
      <c r="D181">
        <v>179</v>
      </c>
      <c r="E181" s="1">
        <f t="shared" si="8"/>
        <v>-481.46202803326918</v>
      </c>
      <c r="F181" s="1">
        <f t="shared" si="9"/>
        <v>-457.50317767234202</v>
      </c>
      <c r="G181" s="12">
        <f t="shared" si="10"/>
        <v>121175.00916757304</v>
      </c>
      <c r="H181" s="1">
        <f t="shared" si="11"/>
        <v>78824.990832426993</v>
      </c>
    </row>
    <row r="182" spans="4:8">
      <c r="D182">
        <v>180</v>
      </c>
      <c r="E182" s="1">
        <f t="shared" si="8"/>
        <v>-479.65107795498295</v>
      </c>
      <c r="F182" s="1">
        <f t="shared" si="9"/>
        <v>-459.31412775062824</v>
      </c>
      <c r="G182" s="12">
        <f t="shared" si="10"/>
        <v>120715.69503982241</v>
      </c>
      <c r="H182" s="1">
        <f t="shared" si="11"/>
        <v>79284.304960177615</v>
      </c>
    </row>
    <row r="183" spans="4:8">
      <c r="D183">
        <v>181</v>
      </c>
      <c r="E183" s="1">
        <f t="shared" si="8"/>
        <v>-477.83295953263672</v>
      </c>
      <c r="F183" s="1">
        <f t="shared" si="9"/>
        <v>-461.13224617297448</v>
      </c>
      <c r="G183" s="12">
        <f t="shared" si="10"/>
        <v>120254.56279364944</v>
      </c>
      <c r="H183" s="1">
        <f t="shared" si="11"/>
        <v>79745.437206350587</v>
      </c>
    </row>
    <row r="184" spans="4:8">
      <c r="D184">
        <v>182</v>
      </c>
      <c r="E184" s="1">
        <f t="shared" si="8"/>
        <v>-476.00764439153517</v>
      </c>
      <c r="F184" s="1">
        <f t="shared" si="9"/>
        <v>-462.95756131407603</v>
      </c>
      <c r="G184" s="12">
        <f t="shared" si="10"/>
        <v>119791.60523233537</v>
      </c>
      <c r="H184" s="1">
        <f t="shared" si="11"/>
        <v>80208.394767664664</v>
      </c>
    </row>
    <row r="185" spans="4:8">
      <c r="D185">
        <v>183</v>
      </c>
      <c r="E185" s="1">
        <f t="shared" si="8"/>
        <v>-474.17510404466697</v>
      </c>
      <c r="F185" s="1">
        <f t="shared" si="9"/>
        <v>-464.79010166094423</v>
      </c>
      <c r="G185" s="12">
        <f t="shared" si="10"/>
        <v>119326.81513067443</v>
      </c>
      <c r="H185" s="1">
        <f t="shared" si="11"/>
        <v>80673.184869325603</v>
      </c>
    </row>
    <row r="186" spans="4:8">
      <c r="D186">
        <v>184</v>
      </c>
      <c r="E186" s="1">
        <f t="shared" si="8"/>
        <v>-472.33530989225932</v>
      </c>
      <c r="F186" s="1">
        <f t="shared" si="9"/>
        <v>-466.62989581335188</v>
      </c>
      <c r="G186" s="12">
        <f t="shared" si="10"/>
        <v>118860.18523486107</v>
      </c>
      <c r="H186" s="1">
        <f t="shared" si="11"/>
        <v>81139.814765138959</v>
      </c>
    </row>
    <row r="187" spans="4:8">
      <c r="D187">
        <v>185</v>
      </c>
      <c r="E187" s="1">
        <f t="shared" si="8"/>
        <v>-470.48823322133165</v>
      </c>
      <c r="F187" s="1">
        <f t="shared" si="9"/>
        <v>-468.47697248427954</v>
      </c>
      <c r="G187" s="12">
        <f t="shared" si="10"/>
        <v>118391.70826237679</v>
      </c>
      <c r="H187" s="1">
        <f t="shared" si="11"/>
        <v>81608.291737623236</v>
      </c>
    </row>
    <row r="188" spans="4:8">
      <c r="D188">
        <v>186</v>
      </c>
      <c r="E188" s="1">
        <f t="shared" si="8"/>
        <v>-468.63384520524789</v>
      </c>
      <c r="F188" s="1">
        <f t="shared" si="9"/>
        <v>-470.3313605003633</v>
      </c>
      <c r="G188" s="12">
        <f t="shared" si="10"/>
        <v>117921.37690187643</v>
      </c>
      <c r="H188" s="1">
        <f t="shared" si="11"/>
        <v>82078.6230981236</v>
      </c>
    </row>
    <row r="189" spans="4:8">
      <c r="D189">
        <v>187</v>
      </c>
      <c r="E189" s="1">
        <f t="shared" si="8"/>
        <v>-466.77211690326743</v>
      </c>
      <c r="F189" s="1">
        <f t="shared" si="9"/>
        <v>-472.19308880234377</v>
      </c>
      <c r="G189" s="12">
        <f t="shared" si="10"/>
        <v>117449.18381307408</v>
      </c>
      <c r="H189" s="1">
        <f t="shared" si="11"/>
        <v>82550.816186925949</v>
      </c>
    </row>
    <row r="190" spans="4:8">
      <c r="D190">
        <v>188</v>
      </c>
      <c r="E190" s="1">
        <f t="shared" si="8"/>
        <v>-464.90301926009164</v>
      </c>
      <c r="F190" s="1">
        <f t="shared" si="9"/>
        <v>-474.06218644551956</v>
      </c>
      <c r="G190" s="12">
        <f t="shared" si="10"/>
        <v>116975.12162662856</v>
      </c>
      <c r="H190" s="1">
        <f t="shared" si="11"/>
        <v>83024.878373371466</v>
      </c>
    </row>
    <row r="191" spans="4:8">
      <c r="D191">
        <v>189</v>
      </c>
      <c r="E191" s="1">
        <f t="shared" si="8"/>
        <v>-463.02652310541146</v>
      </c>
      <c r="F191" s="1">
        <f t="shared" si="9"/>
        <v>-475.93868260019974</v>
      </c>
      <c r="G191" s="12">
        <f t="shared" si="10"/>
        <v>116499.18294402836</v>
      </c>
      <c r="H191" s="1">
        <f t="shared" si="11"/>
        <v>83500.817055971667</v>
      </c>
    </row>
    <row r="192" spans="4:8">
      <c r="D192">
        <v>190</v>
      </c>
      <c r="E192" s="1">
        <f t="shared" si="8"/>
        <v>-461.14259915345201</v>
      </c>
      <c r="F192" s="1">
        <f t="shared" si="9"/>
        <v>-477.82260655215919</v>
      </c>
      <c r="G192" s="12">
        <f t="shared" si="10"/>
        <v>116021.3603374762</v>
      </c>
      <c r="H192" s="1">
        <f t="shared" si="11"/>
        <v>83978.639662523827</v>
      </c>
    </row>
    <row r="193" spans="4:8">
      <c r="D193">
        <v>191</v>
      </c>
      <c r="E193" s="1">
        <f t="shared" si="8"/>
        <v>-459.25121800251685</v>
      </c>
      <c r="F193" s="1">
        <f t="shared" si="9"/>
        <v>-479.71398770309435</v>
      </c>
      <c r="G193" s="12">
        <f t="shared" si="10"/>
        <v>115541.6463497731</v>
      </c>
      <c r="H193" s="1">
        <f t="shared" si="11"/>
        <v>84458.353650226927</v>
      </c>
    </row>
    <row r="194" spans="4:8">
      <c r="D194">
        <v>192</v>
      </c>
      <c r="E194" s="1">
        <f t="shared" si="8"/>
        <v>-457.35235013452547</v>
      </c>
      <c r="F194" s="1">
        <f t="shared" si="9"/>
        <v>-481.61285557108573</v>
      </c>
      <c r="G194" s="12">
        <f t="shared" si="10"/>
        <v>115060.03349420201</v>
      </c>
      <c r="H194" s="1">
        <f t="shared" si="11"/>
        <v>84939.966505798016</v>
      </c>
    </row>
    <row r="195" spans="4:8">
      <c r="D195">
        <v>193</v>
      </c>
      <c r="E195" s="1">
        <f t="shared" si="8"/>
        <v>-455.44596591455661</v>
      </c>
      <c r="F195" s="1">
        <f t="shared" si="9"/>
        <v>-483.51923979105459</v>
      </c>
      <c r="G195" s="12">
        <f t="shared" si="10"/>
        <v>114576.51425441095</v>
      </c>
      <c r="H195" s="1">
        <f t="shared" si="11"/>
        <v>85423.485745589074</v>
      </c>
    </row>
    <row r="196" spans="4:8">
      <c r="D196">
        <v>194</v>
      </c>
      <c r="E196" s="1">
        <f t="shared" ref="E196:E259" si="12">IF(OR(H195=$B$4,H195="Loan is  Paid"),"Loan is Paid",IPMT($B$5/12,D196,$B$6*12,B$4))</f>
        <v>-453.53203559038354</v>
      </c>
      <c r="F196" s="1">
        <f t="shared" ref="F196:F259" si="13">IF(OR(H195=$B$4, H195="Loan is Paid"), "Loan is Paid", $B$7-E196)</f>
        <v>-485.43317011522765</v>
      </c>
      <c r="G196" s="12">
        <f t="shared" ref="G196:G259" si="14">IF(OR(G195=0, G195="Balance is zero"), "Balance is Zero",G195+F196)</f>
        <v>114091.08108429573</v>
      </c>
      <c r="H196" s="1">
        <f t="shared" si="11"/>
        <v>85908.9189157043</v>
      </c>
    </row>
    <row r="197" spans="4:8">
      <c r="D197">
        <v>195</v>
      </c>
      <c r="E197" s="1">
        <f t="shared" si="12"/>
        <v>-451.61052929201122</v>
      </c>
      <c r="F197" s="1">
        <f t="shared" si="13"/>
        <v>-487.35467641359998</v>
      </c>
      <c r="G197" s="12">
        <f t="shared" si="14"/>
        <v>113603.72640788213</v>
      </c>
      <c r="H197" s="1">
        <f t="shared" ref="H197:H260" si="15">IF(OR(H196=$B$4, H196="Loan is Paid"), "Loan is Paid", H196-F197)</f>
        <v>86396.273592117897</v>
      </c>
    </row>
    <row r="198" spans="4:8">
      <c r="D198">
        <v>196</v>
      </c>
      <c r="E198" s="1">
        <f t="shared" si="12"/>
        <v>-449.68141703120722</v>
      </c>
      <c r="F198" s="1">
        <f t="shared" si="13"/>
        <v>-489.28378867440398</v>
      </c>
      <c r="G198" s="12">
        <f t="shared" si="14"/>
        <v>113114.44261920772</v>
      </c>
      <c r="H198" s="1">
        <f t="shared" si="15"/>
        <v>86885.557380792307</v>
      </c>
    </row>
    <row r="199" spans="4:8">
      <c r="D199">
        <v>197</v>
      </c>
      <c r="E199" s="1">
        <f t="shared" si="12"/>
        <v>-447.74466870103777</v>
      </c>
      <c r="F199" s="1">
        <f t="shared" si="13"/>
        <v>-491.22053700457343</v>
      </c>
      <c r="G199" s="12">
        <f t="shared" si="14"/>
        <v>112623.22208220315</v>
      </c>
      <c r="H199" s="1">
        <f t="shared" si="15"/>
        <v>87376.777917796877</v>
      </c>
    </row>
    <row r="200" spans="4:8">
      <c r="D200">
        <v>198</v>
      </c>
      <c r="E200" s="1">
        <f t="shared" si="12"/>
        <v>-445.80025407539461</v>
      </c>
      <c r="F200" s="1">
        <f t="shared" si="13"/>
        <v>-493.16495163021659</v>
      </c>
      <c r="G200" s="12">
        <f t="shared" si="14"/>
        <v>112130.05713057294</v>
      </c>
      <c r="H200" s="1">
        <f t="shared" si="15"/>
        <v>87869.94286942709</v>
      </c>
    </row>
    <row r="201" spans="4:8">
      <c r="D201">
        <v>199</v>
      </c>
      <c r="E201" s="1">
        <f t="shared" si="12"/>
        <v>-443.84814280852493</v>
      </c>
      <c r="F201" s="1">
        <f t="shared" si="13"/>
        <v>-495.11706289708627</v>
      </c>
      <c r="G201" s="12">
        <f t="shared" si="14"/>
        <v>111634.94006767585</v>
      </c>
      <c r="H201" s="1">
        <f t="shared" si="15"/>
        <v>88365.059932324177</v>
      </c>
    </row>
    <row r="202" spans="4:8">
      <c r="D202">
        <v>200</v>
      </c>
      <c r="E202" s="1">
        <f t="shared" si="12"/>
        <v>-441.8883044345576</v>
      </c>
      <c r="F202" s="1">
        <f t="shared" si="13"/>
        <v>-497.0769012710536</v>
      </c>
      <c r="G202" s="12">
        <f t="shared" si="14"/>
        <v>111137.8631664048</v>
      </c>
      <c r="H202" s="1">
        <f t="shared" si="15"/>
        <v>88862.136833595228</v>
      </c>
    </row>
    <row r="203" spans="4:8">
      <c r="D203">
        <v>201</v>
      </c>
      <c r="E203" s="1">
        <f t="shared" si="12"/>
        <v>-439.92070836702652</v>
      </c>
      <c r="F203" s="1">
        <f t="shared" si="13"/>
        <v>-499.04449733858468</v>
      </c>
      <c r="G203" s="12">
        <f t="shared" si="14"/>
        <v>110638.81866906621</v>
      </c>
      <c r="H203" s="1">
        <f t="shared" si="15"/>
        <v>89361.181330933818</v>
      </c>
    </row>
    <row r="204" spans="4:8">
      <c r="D204">
        <v>202</v>
      </c>
      <c r="E204" s="1">
        <f t="shared" si="12"/>
        <v>-437.94532389839441</v>
      </c>
      <c r="F204" s="1">
        <f t="shared" si="13"/>
        <v>-501.01988180721679</v>
      </c>
      <c r="G204" s="12">
        <f t="shared" si="14"/>
        <v>110137.79878725899</v>
      </c>
      <c r="H204" s="1">
        <f t="shared" si="15"/>
        <v>89862.201212741042</v>
      </c>
    </row>
    <row r="205" spans="4:8">
      <c r="D205">
        <v>203</v>
      </c>
      <c r="E205" s="1">
        <f t="shared" si="12"/>
        <v>-435.9621201995742</v>
      </c>
      <c r="F205" s="1">
        <f t="shared" si="13"/>
        <v>-503.003085506037</v>
      </c>
      <c r="G205" s="12">
        <f t="shared" si="14"/>
        <v>109634.79570175296</v>
      </c>
      <c r="H205" s="1">
        <f t="shared" si="15"/>
        <v>90365.204298247074</v>
      </c>
    </row>
    <row r="206" spans="4:8">
      <c r="D206">
        <v>204</v>
      </c>
      <c r="E206" s="1">
        <f t="shared" si="12"/>
        <v>-433.97106631944638</v>
      </c>
      <c r="F206" s="1">
        <f t="shared" si="13"/>
        <v>-504.99413938616482</v>
      </c>
      <c r="G206" s="12">
        <f t="shared" si="14"/>
        <v>109129.80156236679</v>
      </c>
      <c r="H206" s="1">
        <f t="shared" si="15"/>
        <v>90870.19843763324</v>
      </c>
    </row>
    <row r="207" spans="4:8">
      <c r="D207">
        <v>205</v>
      </c>
      <c r="E207" s="1">
        <f t="shared" si="12"/>
        <v>-431.97213118437611</v>
      </c>
      <c r="F207" s="1">
        <f t="shared" si="13"/>
        <v>-506.99307452123509</v>
      </c>
      <c r="G207" s="12">
        <f t="shared" si="14"/>
        <v>108622.80848784556</v>
      </c>
      <c r="H207" s="1">
        <f t="shared" si="15"/>
        <v>91377.191512154473</v>
      </c>
    </row>
    <row r="208" spans="4:8">
      <c r="D208">
        <v>206</v>
      </c>
      <c r="E208" s="1">
        <f t="shared" si="12"/>
        <v>-429.96528359772952</v>
      </c>
      <c r="F208" s="1">
        <f t="shared" si="13"/>
        <v>-508.99992210788167</v>
      </c>
      <c r="G208" s="12">
        <f t="shared" si="14"/>
        <v>108113.80856573768</v>
      </c>
      <c r="H208" s="1">
        <f t="shared" si="15"/>
        <v>91886.19143426235</v>
      </c>
    </row>
    <row r="209" spans="4:8">
      <c r="D209">
        <v>207</v>
      </c>
      <c r="E209" s="1">
        <f t="shared" si="12"/>
        <v>-427.95049223938594</v>
      </c>
      <c r="F209" s="1">
        <f t="shared" si="13"/>
        <v>-511.01471346622526</v>
      </c>
      <c r="G209" s="12">
        <f t="shared" si="14"/>
        <v>107602.79385227145</v>
      </c>
      <c r="H209" s="1">
        <f t="shared" si="15"/>
        <v>92397.206147728575</v>
      </c>
    </row>
    <row r="210" spans="4:8">
      <c r="D210">
        <v>208</v>
      </c>
      <c r="E210" s="1">
        <f t="shared" si="12"/>
        <v>-425.92772566524883</v>
      </c>
      <c r="F210" s="1">
        <f t="shared" si="13"/>
        <v>-513.03748004036242</v>
      </c>
      <c r="G210" s="12">
        <f t="shared" si="14"/>
        <v>107089.75637223109</v>
      </c>
      <c r="H210" s="1">
        <f t="shared" si="15"/>
        <v>92910.243627768941</v>
      </c>
    </row>
    <row r="211" spans="4:8">
      <c r="D211">
        <v>209</v>
      </c>
      <c r="E211" s="1">
        <f t="shared" si="12"/>
        <v>-423.89695230675579</v>
      </c>
      <c r="F211" s="1">
        <f t="shared" si="13"/>
        <v>-515.0682533988554</v>
      </c>
      <c r="G211" s="12">
        <f t="shared" si="14"/>
        <v>106574.68811883223</v>
      </c>
      <c r="H211" s="1">
        <f t="shared" si="15"/>
        <v>93425.3118811678</v>
      </c>
    </row>
    <row r="212" spans="4:8">
      <c r="D212">
        <v>210</v>
      </c>
      <c r="E212" s="1">
        <f t="shared" si="12"/>
        <v>-421.85814047038525</v>
      </c>
      <c r="F212" s="1">
        <f t="shared" si="13"/>
        <v>-517.10706523522595</v>
      </c>
      <c r="G212" s="12">
        <f t="shared" si="14"/>
        <v>106057.58105359701</v>
      </c>
      <c r="H212" s="1">
        <f t="shared" si="15"/>
        <v>93942.418946403021</v>
      </c>
    </row>
    <row r="213" spans="4:8">
      <c r="D213">
        <v>211</v>
      </c>
      <c r="E213" s="1">
        <f t="shared" si="12"/>
        <v>-419.81125833716283</v>
      </c>
      <c r="F213" s="1">
        <f t="shared" si="13"/>
        <v>-519.15394736844837</v>
      </c>
      <c r="G213" s="12">
        <f t="shared" si="14"/>
        <v>105538.42710622856</v>
      </c>
      <c r="H213" s="1">
        <f t="shared" si="15"/>
        <v>94461.572893771474</v>
      </c>
    </row>
    <row r="214" spans="4:8">
      <c r="D214">
        <v>212</v>
      </c>
      <c r="E214" s="1">
        <f t="shared" si="12"/>
        <v>-417.75627396216277</v>
      </c>
      <c r="F214" s="1">
        <f t="shared" si="13"/>
        <v>-521.20893174344837</v>
      </c>
      <c r="G214" s="12">
        <f t="shared" si="14"/>
        <v>105017.21817448511</v>
      </c>
      <c r="H214" s="1">
        <f t="shared" si="15"/>
        <v>94982.781825514918</v>
      </c>
    </row>
    <row r="215" spans="4:8">
      <c r="D215">
        <v>213</v>
      </c>
      <c r="E215" s="1">
        <f t="shared" si="12"/>
        <v>-415.69315527401176</v>
      </c>
      <c r="F215" s="1">
        <f t="shared" si="13"/>
        <v>-523.27205043159938</v>
      </c>
      <c r="G215" s="12">
        <f t="shared" si="14"/>
        <v>104493.94612405352</v>
      </c>
      <c r="H215" s="1">
        <f t="shared" si="15"/>
        <v>95506.053875946513</v>
      </c>
    </row>
    <row r="216" spans="4:8">
      <c r="D216">
        <v>214</v>
      </c>
      <c r="E216" s="1">
        <f t="shared" si="12"/>
        <v>-413.62187007438632</v>
      </c>
      <c r="F216" s="1">
        <f t="shared" si="13"/>
        <v>-525.34333563122482</v>
      </c>
      <c r="G216" s="12">
        <f t="shared" si="14"/>
        <v>103968.60278842229</v>
      </c>
      <c r="H216" s="1">
        <f t="shared" si="15"/>
        <v>96031.397211577743</v>
      </c>
    </row>
    <row r="217" spans="4:8">
      <c r="D217">
        <v>215</v>
      </c>
      <c r="E217" s="1">
        <f t="shared" si="12"/>
        <v>-411.5423860375131</v>
      </c>
      <c r="F217" s="1">
        <f t="shared" si="13"/>
        <v>-527.4228196680981</v>
      </c>
      <c r="G217" s="12">
        <f t="shared" si="14"/>
        <v>103441.17996875419</v>
      </c>
      <c r="H217" s="1">
        <f t="shared" si="15"/>
        <v>96558.820031245836</v>
      </c>
    </row>
    <row r="218" spans="4:8">
      <c r="D218">
        <v>216</v>
      </c>
      <c r="E218" s="1">
        <f t="shared" si="12"/>
        <v>-409.45467070966026</v>
      </c>
      <c r="F218" s="1">
        <f t="shared" si="13"/>
        <v>-529.51053499595093</v>
      </c>
      <c r="G218" s="12">
        <f t="shared" si="14"/>
        <v>102911.66943375824</v>
      </c>
      <c r="H218" s="1">
        <f t="shared" si="15"/>
        <v>97088.330566241784</v>
      </c>
    </row>
    <row r="219" spans="4:8">
      <c r="D219">
        <v>217</v>
      </c>
      <c r="E219" s="1">
        <f t="shared" si="12"/>
        <v>-407.35869150863471</v>
      </c>
      <c r="F219" s="1">
        <f t="shared" si="13"/>
        <v>-531.60651419697649</v>
      </c>
      <c r="G219" s="12">
        <f t="shared" si="14"/>
        <v>102380.06291956127</v>
      </c>
      <c r="H219" s="1">
        <f t="shared" si="15"/>
        <v>97619.937080438758</v>
      </c>
    </row>
    <row r="220" spans="4:8">
      <c r="D220">
        <v>218</v>
      </c>
      <c r="E220" s="1">
        <f t="shared" si="12"/>
        <v>-405.25441572327173</v>
      </c>
      <c r="F220" s="1">
        <f t="shared" si="13"/>
        <v>-533.71078998233952</v>
      </c>
      <c r="G220" s="12">
        <f t="shared" si="14"/>
        <v>101846.35212957893</v>
      </c>
      <c r="H220" s="1">
        <f t="shared" si="15"/>
        <v>98153.647870421104</v>
      </c>
    </row>
    <row r="221" spans="4:8">
      <c r="D221">
        <v>219</v>
      </c>
      <c r="E221" s="1">
        <f t="shared" si="12"/>
        <v>-403.14181051292496</v>
      </c>
      <c r="F221" s="1">
        <f t="shared" si="13"/>
        <v>-535.82339519268623</v>
      </c>
      <c r="G221" s="12">
        <f t="shared" si="14"/>
        <v>101310.52873438624</v>
      </c>
      <c r="H221" s="1">
        <f t="shared" si="15"/>
        <v>98689.471265613785</v>
      </c>
    </row>
    <row r="222" spans="4:8">
      <c r="D222">
        <v>220</v>
      </c>
      <c r="E222" s="1">
        <f t="shared" si="12"/>
        <v>-401.02084290695393</v>
      </c>
      <c r="F222" s="1">
        <f t="shared" si="13"/>
        <v>-537.94436279865727</v>
      </c>
      <c r="G222" s="12">
        <f t="shared" si="14"/>
        <v>100772.58437158758</v>
      </c>
      <c r="H222" s="1">
        <f t="shared" si="15"/>
        <v>99227.415628412447</v>
      </c>
    </row>
    <row r="223" spans="4:8">
      <c r="D223">
        <v>221</v>
      </c>
      <c r="E223" s="1">
        <f t="shared" si="12"/>
        <v>-398.89147980420927</v>
      </c>
      <c r="F223" s="1">
        <f t="shared" si="13"/>
        <v>-540.07372590140199</v>
      </c>
      <c r="G223" s="12">
        <f t="shared" si="14"/>
        <v>100232.51064568618</v>
      </c>
      <c r="H223" s="1">
        <f t="shared" si="15"/>
        <v>99767.489354313846</v>
      </c>
    </row>
    <row r="224" spans="4:8">
      <c r="D224">
        <v>222</v>
      </c>
      <c r="E224" s="1">
        <f t="shared" si="12"/>
        <v>-396.75368797251616</v>
      </c>
      <c r="F224" s="1">
        <f t="shared" si="13"/>
        <v>-542.21151773309498</v>
      </c>
      <c r="G224" s="12">
        <f t="shared" si="14"/>
        <v>99690.299127953083</v>
      </c>
      <c r="H224" s="1">
        <f t="shared" si="15"/>
        <v>100309.70087204695</v>
      </c>
    </row>
    <row r="225" spans="4:8">
      <c r="D225">
        <v>223</v>
      </c>
      <c r="E225" s="1">
        <f t="shared" si="12"/>
        <v>-394.60743404815611</v>
      </c>
      <c r="F225" s="1">
        <f t="shared" si="13"/>
        <v>-544.35777165745503</v>
      </c>
      <c r="G225" s="12">
        <f t="shared" si="14"/>
        <v>99145.941356295632</v>
      </c>
      <c r="H225" s="1">
        <f t="shared" si="15"/>
        <v>100854.0586437044</v>
      </c>
    </row>
    <row r="226" spans="4:8">
      <c r="D226">
        <v>224</v>
      </c>
      <c r="E226" s="1">
        <f t="shared" si="12"/>
        <v>-392.45268453534555</v>
      </c>
      <c r="F226" s="1">
        <f t="shared" si="13"/>
        <v>-546.5125211702657</v>
      </c>
      <c r="G226" s="12">
        <f t="shared" si="14"/>
        <v>98599.428835125364</v>
      </c>
      <c r="H226" s="1">
        <f t="shared" si="15"/>
        <v>101400.57116487467</v>
      </c>
    </row>
    <row r="227" spans="4:8">
      <c r="D227">
        <v>225</v>
      </c>
      <c r="E227" s="1">
        <f t="shared" si="12"/>
        <v>-390.28940580571327</v>
      </c>
      <c r="F227" s="1">
        <f t="shared" si="13"/>
        <v>-548.67579989989792</v>
      </c>
      <c r="G227" s="12">
        <f t="shared" si="14"/>
        <v>98050.753035225469</v>
      </c>
      <c r="H227" s="1">
        <f t="shared" si="15"/>
        <v>101949.24696477456</v>
      </c>
    </row>
    <row r="228" spans="4:8">
      <c r="D228">
        <v>226</v>
      </c>
      <c r="E228" s="1">
        <f t="shared" si="12"/>
        <v>-388.11756409777615</v>
      </c>
      <c r="F228" s="1">
        <f t="shared" si="13"/>
        <v>-550.84764160783504</v>
      </c>
      <c r="G228" s="12">
        <f t="shared" si="14"/>
        <v>97499.905393617635</v>
      </c>
      <c r="H228" s="1">
        <f t="shared" si="15"/>
        <v>102500.09460638239</v>
      </c>
    </row>
    <row r="229" spans="4:8">
      <c r="D229">
        <v>227</v>
      </c>
      <c r="E229" s="1">
        <f t="shared" si="12"/>
        <v>-385.93712551641192</v>
      </c>
      <c r="F229" s="1">
        <f t="shared" si="13"/>
        <v>-553.02808018919927</v>
      </c>
      <c r="G229" s="12">
        <f t="shared" si="14"/>
        <v>96946.877313428442</v>
      </c>
      <c r="H229" s="1">
        <f t="shared" si="15"/>
        <v>103053.12268657159</v>
      </c>
    </row>
    <row r="230" spans="4:8">
      <c r="D230">
        <v>228</v>
      </c>
      <c r="E230" s="1">
        <f t="shared" si="12"/>
        <v>-383.74805603232971</v>
      </c>
      <c r="F230" s="1">
        <f t="shared" si="13"/>
        <v>-555.21714967328148</v>
      </c>
      <c r="G230" s="12">
        <f t="shared" si="14"/>
        <v>96391.660163755165</v>
      </c>
      <c r="H230" s="1">
        <f t="shared" si="15"/>
        <v>103608.33983624486</v>
      </c>
    </row>
    <row r="231" spans="4:8">
      <c r="D231">
        <v>229</v>
      </c>
      <c r="E231" s="1">
        <f t="shared" si="12"/>
        <v>-381.55032148153992</v>
      </c>
      <c r="F231" s="1">
        <f t="shared" si="13"/>
        <v>-557.41488422407133</v>
      </c>
      <c r="G231" s="12">
        <f t="shared" si="14"/>
        <v>95834.245279531096</v>
      </c>
      <c r="H231" s="1">
        <f t="shared" si="15"/>
        <v>104165.75472046893</v>
      </c>
    </row>
    <row r="232" spans="4:8">
      <c r="D232">
        <v>230</v>
      </c>
      <c r="E232" s="1">
        <f t="shared" si="12"/>
        <v>-379.34388756481945</v>
      </c>
      <c r="F232" s="1">
        <f t="shared" si="13"/>
        <v>-559.6213181407918</v>
      </c>
      <c r="G232" s="12">
        <f t="shared" si="14"/>
        <v>95274.623961390302</v>
      </c>
      <c r="H232" s="1">
        <f t="shared" si="15"/>
        <v>104725.37603860973</v>
      </c>
    </row>
    <row r="233" spans="4:8">
      <c r="D233">
        <v>231</v>
      </c>
      <c r="E233" s="1">
        <f t="shared" si="12"/>
        <v>-377.1287198471789</v>
      </c>
      <c r="F233" s="1">
        <f t="shared" si="13"/>
        <v>-561.8364858584323</v>
      </c>
      <c r="G233" s="12">
        <f t="shared" si="14"/>
        <v>94712.787475531863</v>
      </c>
      <c r="H233" s="1">
        <f t="shared" si="15"/>
        <v>105287.21252446817</v>
      </c>
    </row>
    <row r="234" spans="4:8">
      <c r="D234">
        <v>232</v>
      </c>
      <c r="E234" s="1">
        <f t="shared" si="12"/>
        <v>-374.90478375732266</v>
      </c>
      <c r="F234" s="1">
        <f t="shared" si="13"/>
        <v>-564.06042194828854</v>
      </c>
      <c r="G234" s="12">
        <f t="shared" si="14"/>
        <v>94148.727053583571</v>
      </c>
      <c r="H234" s="1">
        <f t="shared" si="15"/>
        <v>105851.27294641646</v>
      </c>
    </row>
    <row r="235" spans="4:8">
      <c r="D235">
        <v>233</v>
      </c>
      <c r="E235" s="1">
        <f t="shared" si="12"/>
        <v>-372.67204458711075</v>
      </c>
      <c r="F235" s="1">
        <f t="shared" si="13"/>
        <v>-566.29316111850039</v>
      </c>
      <c r="G235" s="12">
        <f t="shared" si="14"/>
        <v>93582.433892465066</v>
      </c>
      <c r="H235" s="1">
        <f t="shared" si="15"/>
        <v>106417.56610753496</v>
      </c>
    </row>
    <row r="236" spans="4:8">
      <c r="D236">
        <v>234</v>
      </c>
      <c r="E236" s="1">
        <f t="shared" si="12"/>
        <v>-370.4304674910166</v>
      </c>
      <c r="F236" s="1">
        <f t="shared" si="13"/>
        <v>-568.53473821459465</v>
      </c>
      <c r="G236" s="12">
        <f t="shared" si="14"/>
        <v>93013.899154250466</v>
      </c>
      <c r="H236" s="1">
        <f t="shared" si="15"/>
        <v>106986.10084574956</v>
      </c>
    </row>
    <row r="237" spans="4:8">
      <c r="D237">
        <v>235</v>
      </c>
      <c r="E237" s="1">
        <f t="shared" si="12"/>
        <v>-368.18001748558396</v>
      </c>
      <c r="F237" s="1">
        <f t="shared" si="13"/>
        <v>-570.78518822002729</v>
      </c>
      <c r="G237" s="12">
        <f t="shared" si="14"/>
        <v>92443.113966030432</v>
      </c>
      <c r="H237" s="1">
        <f t="shared" si="15"/>
        <v>107556.8860339696</v>
      </c>
    </row>
    <row r="238" spans="4:8">
      <c r="D238">
        <v>236</v>
      </c>
      <c r="E238" s="1">
        <f t="shared" si="12"/>
        <v>-365.92065944887963</v>
      </c>
      <c r="F238" s="1">
        <f t="shared" si="13"/>
        <v>-573.04454625673156</v>
      </c>
      <c r="G238" s="12">
        <f t="shared" si="14"/>
        <v>91870.069419773703</v>
      </c>
      <c r="H238" s="1">
        <f t="shared" si="15"/>
        <v>108129.93058022633</v>
      </c>
    </row>
    <row r="239" spans="4:8">
      <c r="D239">
        <v>237</v>
      </c>
      <c r="E239" s="1">
        <f t="shared" si="12"/>
        <v>-363.65235811994705</v>
      </c>
      <c r="F239" s="1">
        <f t="shared" si="13"/>
        <v>-575.31284758566414</v>
      </c>
      <c r="G239" s="12">
        <f t="shared" si="14"/>
        <v>91294.756572188038</v>
      </c>
      <c r="H239" s="1">
        <f t="shared" si="15"/>
        <v>108705.24342781199</v>
      </c>
    </row>
    <row r="240" spans="4:8">
      <c r="D240">
        <v>238</v>
      </c>
      <c r="E240" s="1">
        <f t="shared" si="12"/>
        <v>-361.3750780982536</v>
      </c>
      <c r="F240" s="1">
        <f t="shared" si="13"/>
        <v>-577.59012760735754</v>
      </c>
      <c r="G240" s="12">
        <f t="shared" si="14"/>
        <v>90717.166444580682</v>
      </c>
      <c r="H240" s="1">
        <f t="shared" si="15"/>
        <v>109282.83355541935</v>
      </c>
    </row>
    <row r="241" spans="4:8">
      <c r="D241">
        <v>239</v>
      </c>
      <c r="E241" s="1">
        <f t="shared" si="12"/>
        <v>-359.08878384314147</v>
      </c>
      <c r="F241" s="1">
        <f t="shared" si="13"/>
        <v>-579.87642186246967</v>
      </c>
      <c r="G241" s="12">
        <f t="shared" si="14"/>
        <v>90137.290022718211</v>
      </c>
      <c r="H241" s="1">
        <f t="shared" si="15"/>
        <v>109862.70997728182</v>
      </c>
    </row>
    <row r="242" spans="4:8">
      <c r="D242">
        <v>240</v>
      </c>
      <c r="E242" s="1">
        <f t="shared" si="12"/>
        <v>-356.79343967326901</v>
      </c>
      <c r="F242" s="1">
        <f t="shared" si="13"/>
        <v>-582.17176603234225</v>
      </c>
      <c r="G242" s="12">
        <f t="shared" si="14"/>
        <v>89555.118256685862</v>
      </c>
      <c r="H242" s="1">
        <f t="shared" si="15"/>
        <v>110444.88174331417</v>
      </c>
    </row>
    <row r="243" spans="4:8">
      <c r="D243">
        <v>241</v>
      </c>
      <c r="E243" s="1">
        <f t="shared" si="12"/>
        <v>-354.48900976605785</v>
      </c>
      <c r="F243" s="1">
        <f t="shared" si="13"/>
        <v>-584.47619593955335</v>
      </c>
      <c r="G243" s="12">
        <f t="shared" si="14"/>
        <v>88970.642060746308</v>
      </c>
      <c r="H243" s="1">
        <f t="shared" si="15"/>
        <v>111029.35793925372</v>
      </c>
    </row>
    <row r="244" spans="4:8">
      <c r="D244">
        <v>242</v>
      </c>
      <c r="E244" s="1">
        <f t="shared" si="12"/>
        <v>-352.17545815713078</v>
      </c>
      <c r="F244" s="1">
        <f t="shared" si="13"/>
        <v>-586.78974754848036</v>
      </c>
      <c r="G244" s="12">
        <f t="shared" si="14"/>
        <v>88383.852313197829</v>
      </c>
      <c r="H244" s="1">
        <f t="shared" si="15"/>
        <v>111616.1476868022</v>
      </c>
    </row>
    <row r="245" spans="4:8">
      <c r="D245">
        <v>243</v>
      </c>
      <c r="E245" s="1">
        <f t="shared" si="12"/>
        <v>-349.85274873975146</v>
      </c>
      <c r="F245" s="1">
        <f t="shared" si="13"/>
        <v>-589.11245696585979</v>
      </c>
      <c r="G245" s="12">
        <f t="shared" si="14"/>
        <v>87794.739856231972</v>
      </c>
      <c r="H245" s="1">
        <f t="shared" si="15"/>
        <v>112205.26014376806</v>
      </c>
    </row>
    <row r="246" spans="4:8">
      <c r="D246">
        <v>244</v>
      </c>
      <c r="E246" s="1">
        <f t="shared" si="12"/>
        <v>-347.52084526426142</v>
      </c>
      <c r="F246" s="1">
        <f t="shared" si="13"/>
        <v>-591.44436044134977</v>
      </c>
      <c r="G246" s="12">
        <f t="shared" si="14"/>
        <v>87203.295495790619</v>
      </c>
      <c r="H246" s="1">
        <f t="shared" si="15"/>
        <v>112796.70450420941</v>
      </c>
    </row>
    <row r="247" spans="4:8">
      <c r="D247">
        <v>245</v>
      </c>
      <c r="E247" s="1">
        <f t="shared" si="12"/>
        <v>-345.17971133751439</v>
      </c>
      <c r="F247" s="1">
        <f t="shared" si="13"/>
        <v>-593.78549436809681</v>
      </c>
      <c r="G247" s="12">
        <f t="shared" si="14"/>
        <v>86609.510001422517</v>
      </c>
      <c r="H247" s="1">
        <f t="shared" si="15"/>
        <v>113390.48999857751</v>
      </c>
    </row>
    <row r="248" spans="4:8">
      <c r="D248">
        <v>246</v>
      </c>
      <c r="E248" s="1">
        <f t="shared" si="12"/>
        <v>-342.82931042230729</v>
      </c>
      <c r="F248" s="1">
        <f t="shared" si="13"/>
        <v>-596.13589528330385</v>
      </c>
      <c r="G248" s="12">
        <f t="shared" si="14"/>
        <v>86013.374106139207</v>
      </c>
      <c r="H248" s="1">
        <f t="shared" si="15"/>
        <v>113986.62589386082</v>
      </c>
    </row>
    <row r="249" spans="4:8">
      <c r="D249">
        <v>247</v>
      </c>
      <c r="E249" s="1">
        <f t="shared" si="12"/>
        <v>-340.46960583681107</v>
      </c>
      <c r="F249" s="1">
        <f t="shared" si="13"/>
        <v>-598.49559986880013</v>
      </c>
      <c r="G249" s="12">
        <f t="shared" si="14"/>
        <v>85414.878506270412</v>
      </c>
      <c r="H249" s="1">
        <f t="shared" si="15"/>
        <v>114585.12149372962</v>
      </c>
    </row>
    <row r="250" spans="4:8">
      <c r="D250">
        <v>248</v>
      </c>
      <c r="E250" s="1">
        <f t="shared" si="12"/>
        <v>-338.10056075399746</v>
      </c>
      <c r="F250" s="1">
        <f t="shared" si="13"/>
        <v>-600.86464495161374</v>
      </c>
      <c r="G250" s="12">
        <f t="shared" si="14"/>
        <v>84814.013861318803</v>
      </c>
      <c r="H250" s="1">
        <f t="shared" si="15"/>
        <v>115185.98613868123</v>
      </c>
    </row>
    <row r="251" spans="4:8">
      <c r="D251">
        <v>249</v>
      </c>
      <c r="E251" s="1">
        <f t="shared" si="12"/>
        <v>-335.72213820106384</v>
      </c>
      <c r="F251" s="1">
        <f t="shared" si="13"/>
        <v>-603.2430675045473</v>
      </c>
      <c r="G251" s="12">
        <f t="shared" si="14"/>
        <v>84210.770793814256</v>
      </c>
      <c r="H251" s="1">
        <f t="shared" si="15"/>
        <v>115789.22920618577</v>
      </c>
    </row>
    <row r="252" spans="4:8">
      <c r="D252">
        <v>250</v>
      </c>
      <c r="E252" s="1">
        <f t="shared" si="12"/>
        <v>-333.33430105885856</v>
      </c>
      <c r="F252" s="1">
        <f t="shared" si="13"/>
        <v>-605.6309046467527</v>
      </c>
      <c r="G252" s="12">
        <f t="shared" si="14"/>
        <v>83605.139889167505</v>
      </c>
      <c r="H252" s="1">
        <f t="shared" si="15"/>
        <v>116394.86011083252</v>
      </c>
    </row>
    <row r="253" spans="4:8">
      <c r="D253">
        <v>251</v>
      </c>
      <c r="E253" s="1">
        <f t="shared" si="12"/>
        <v>-330.93701206129822</v>
      </c>
      <c r="F253" s="1">
        <f t="shared" si="13"/>
        <v>-608.02819364431298</v>
      </c>
      <c r="G253" s="12">
        <f t="shared" si="14"/>
        <v>82997.111695523199</v>
      </c>
      <c r="H253" s="1">
        <f t="shared" si="15"/>
        <v>117002.88830447683</v>
      </c>
    </row>
    <row r="254" spans="4:8">
      <c r="D254">
        <v>252</v>
      </c>
      <c r="E254" s="1">
        <f t="shared" si="12"/>
        <v>-328.53023379478998</v>
      </c>
      <c r="F254" s="1">
        <f t="shared" si="13"/>
        <v>-610.43497191082122</v>
      </c>
      <c r="G254" s="12">
        <f t="shared" si="14"/>
        <v>82386.676723612385</v>
      </c>
      <c r="H254" s="1">
        <f t="shared" si="15"/>
        <v>117613.32327638764</v>
      </c>
    </row>
    <row r="255" spans="4:8">
      <c r="D255">
        <v>253</v>
      </c>
      <c r="E255" s="1">
        <f t="shared" si="12"/>
        <v>-326.11392869764285</v>
      </c>
      <c r="F255" s="1">
        <f t="shared" si="13"/>
        <v>-612.85127700796829</v>
      </c>
      <c r="G255" s="12">
        <f t="shared" si="14"/>
        <v>81773.825446604416</v>
      </c>
      <c r="H255" s="1">
        <f t="shared" si="15"/>
        <v>118226.17455339561</v>
      </c>
    </row>
    <row r="256" spans="4:8">
      <c r="D256">
        <v>254</v>
      </c>
      <c r="E256" s="1">
        <f t="shared" si="12"/>
        <v>-323.68805905948591</v>
      </c>
      <c r="F256" s="1">
        <f t="shared" si="13"/>
        <v>-615.27714664612529</v>
      </c>
      <c r="G256" s="12">
        <f t="shared" si="14"/>
        <v>81158.548299958289</v>
      </c>
      <c r="H256" s="1">
        <f t="shared" si="15"/>
        <v>118841.45170004174</v>
      </c>
    </row>
    <row r="257" spans="4:8">
      <c r="D257">
        <v>255</v>
      </c>
      <c r="E257" s="1">
        <f t="shared" si="12"/>
        <v>-321.25258702067862</v>
      </c>
      <c r="F257" s="1">
        <f t="shared" si="13"/>
        <v>-617.71261868493252</v>
      </c>
      <c r="G257" s="12">
        <f t="shared" si="14"/>
        <v>80540.835681273355</v>
      </c>
      <c r="H257" s="1">
        <f t="shared" si="15"/>
        <v>119459.16431872667</v>
      </c>
    </row>
    <row r="258" spans="4:8">
      <c r="D258">
        <v>256</v>
      </c>
      <c r="E258" s="1">
        <f t="shared" si="12"/>
        <v>-318.80747457171748</v>
      </c>
      <c r="F258" s="1">
        <f t="shared" si="13"/>
        <v>-620.15773113389378</v>
      </c>
      <c r="G258" s="12">
        <f t="shared" si="14"/>
        <v>79920.677950139463</v>
      </c>
      <c r="H258" s="1">
        <f t="shared" si="15"/>
        <v>120079.32204986057</v>
      </c>
    </row>
    <row r="259" spans="4:8">
      <c r="D259">
        <v>257</v>
      </c>
      <c r="E259" s="1">
        <f t="shared" si="12"/>
        <v>-316.35268355264617</v>
      </c>
      <c r="F259" s="1">
        <f t="shared" si="13"/>
        <v>-622.61252215296508</v>
      </c>
      <c r="G259" s="12">
        <f t="shared" si="14"/>
        <v>79298.065427986498</v>
      </c>
      <c r="H259" s="1">
        <f t="shared" si="15"/>
        <v>120701.93457201353</v>
      </c>
    </row>
    <row r="260" spans="4:8">
      <c r="D260">
        <v>258</v>
      </c>
      <c r="E260" s="1">
        <f t="shared" ref="E260:E323" si="16">IF(OR(H259=$B$4,H259="Loan is  Paid"),"Loan is Paid",IPMT($B$5/12,D260,$B$6*12,B$4))</f>
        <v>-313.88817565245739</v>
      </c>
      <c r="F260" s="1">
        <f t="shared" ref="F260:F323" si="17">IF(OR(H259=$B$4, H259="Loan is Paid"), "Loan is Paid", $B$7-E260)</f>
        <v>-625.07703005315375</v>
      </c>
      <c r="G260" s="12">
        <f t="shared" ref="G260:G323" si="18">IF(OR(G259=0, G259="Balance is zero"), "Balance is Zero",G259+F260)</f>
        <v>78672.988397933339</v>
      </c>
      <c r="H260" s="1">
        <f t="shared" si="15"/>
        <v>121327.01160206669</v>
      </c>
    </row>
    <row r="261" spans="4:8">
      <c r="D261">
        <v>259</v>
      </c>
      <c r="E261" s="1">
        <f t="shared" si="16"/>
        <v>-311.41391240849708</v>
      </c>
      <c r="F261" s="1">
        <f t="shared" si="17"/>
        <v>-627.55129329711417</v>
      </c>
      <c r="G261" s="12">
        <f t="shared" si="18"/>
        <v>78045.437104636221</v>
      </c>
      <c r="H261" s="1">
        <f t="shared" ref="H261:H324" si="19">IF(OR(H260=$B$4, H260="Loan is Paid"), "Loan is Paid", H260-F261)</f>
        <v>121954.56289536381</v>
      </c>
    </row>
    <row r="262" spans="4:8">
      <c r="D262">
        <v>260</v>
      </c>
      <c r="E262" s="1">
        <f t="shared" si="16"/>
        <v>-308.92985520586279</v>
      </c>
      <c r="F262" s="1">
        <f t="shared" si="17"/>
        <v>-630.03535049974835</v>
      </c>
      <c r="G262" s="12">
        <f t="shared" si="18"/>
        <v>77415.401754136474</v>
      </c>
      <c r="H262" s="1">
        <f t="shared" si="19"/>
        <v>122584.59824586356</v>
      </c>
    </row>
    <row r="263" spans="4:8">
      <c r="D263">
        <v>261</v>
      </c>
      <c r="E263" s="1">
        <f t="shared" si="16"/>
        <v>-306.43596527680137</v>
      </c>
      <c r="F263" s="1">
        <f t="shared" si="17"/>
        <v>-632.52924042880977</v>
      </c>
      <c r="G263" s="12">
        <f t="shared" si="18"/>
        <v>76782.872513707669</v>
      </c>
      <c r="H263" s="1">
        <f t="shared" si="19"/>
        <v>123217.12748629236</v>
      </c>
    </row>
    <row r="264" spans="4:8">
      <c r="D264">
        <v>262</v>
      </c>
      <c r="E264" s="1">
        <f t="shared" si="16"/>
        <v>-303.93220370010397</v>
      </c>
      <c r="F264" s="1">
        <f t="shared" si="17"/>
        <v>-635.03300200550723</v>
      </c>
      <c r="G264" s="12">
        <f t="shared" si="18"/>
        <v>76147.839511702157</v>
      </c>
      <c r="H264" s="1">
        <f t="shared" si="19"/>
        <v>123852.16048829787</v>
      </c>
    </row>
    <row r="265" spans="4:8">
      <c r="D265">
        <v>263</v>
      </c>
      <c r="E265" s="1">
        <f t="shared" si="16"/>
        <v>-301.41853140049892</v>
      </c>
      <c r="F265" s="1">
        <f t="shared" si="17"/>
        <v>-637.54667430511222</v>
      </c>
      <c r="G265" s="12">
        <f t="shared" si="18"/>
        <v>75510.29283739705</v>
      </c>
      <c r="H265" s="1">
        <f t="shared" si="19"/>
        <v>124489.70716260298</v>
      </c>
    </row>
    <row r="266" spans="4:8">
      <c r="D266">
        <v>264</v>
      </c>
      <c r="E266" s="1">
        <f t="shared" si="16"/>
        <v>-298.89490914804094</v>
      </c>
      <c r="F266" s="1">
        <f t="shared" si="17"/>
        <v>-640.07029655757026</v>
      </c>
      <c r="G266" s="12">
        <f t="shared" si="18"/>
        <v>74870.222540839473</v>
      </c>
      <c r="H266" s="1">
        <f t="shared" si="19"/>
        <v>125129.77745916056</v>
      </c>
    </row>
    <row r="267" spans="4:8">
      <c r="D267">
        <v>265</v>
      </c>
      <c r="E267" s="1">
        <f t="shared" si="16"/>
        <v>-296.36129755750085</v>
      </c>
      <c r="F267" s="1">
        <f t="shared" si="17"/>
        <v>-642.60390814811035</v>
      </c>
      <c r="G267" s="12">
        <f t="shared" si="18"/>
        <v>74227.618632691359</v>
      </c>
      <c r="H267" s="1">
        <f t="shared" si="19"/>
        <v>125772.38136730867</v>
      </c>
    </row>
    <row r="268" spans="4:8">
      <c r="D268">
        <v>266</v>
      </c>
      <c r="E268" s="1">
        <f t="shared" si="16"/>
        <v>-293.81765708774782</v>
      </c>
      <c r="F268" s="1">
        <f t="shared" si="17"/>
        <v>-645.14754861786332</v>
      </c>
      <c r="G268" s="12">
        <f t="shared" si="18"/>
        <v>73582.471084073492</v>
      </c>
      <c r="H268" s="1">
        <f t="shared" si="19"/>
        <v>126417.52891592654</v>
      </c>
    </row>
    <row r="269" spans="4:8">
      <c r="D269">
        <v>267</v>
      </c>
      <c r="E269" s="1">
        <f t="shared" si="16"/>
        <v>-291.26394804113596</v>
      </c>
      <c r="F269" s="1">
        <f t="shared" si="17"/>
        <v>-647.70125766447518</v>
      </c>
      <c r="G269" s="12">
        <f t="shared" si="18"/>
        <v>72934.769826409014</v>
      </c>
      <c r="H269" s="1">
        <f t="shared" si="19"/>
        <v>127065.23017359102</v>
      </c>
    </row>
    <row r="270" spans="4:8">
      <c r="D270">
        <v>268</v>
      </c>
      <c r="E270" s="1">
        <f t="shared" si="16"/>
        <v>-288.70013056288076</v>
      </c>
      <c r="F270" s="1">
        <f t="shared" si="17"/>
        <v>-650.26507514273044</v>
      </c>
      <c r="G270" s="12">
        <f t="shared" si="18"/>
        <v>72284.504751266286</v>
      </c>
      <c r="H270" s="1">
        <f t="shared" si="19"/>
        <v>127715.49524873374</v>
      </c>
    </row>
    <row r="271" spans="4:8">
      <c r="D271">
        <v>269</v>
      </c>
      <c r="E271" s="1">
        <f t="shared" si="16"/>
        <v>-286.12616464044078</v>
      </c>
      <c r="F271" s="1">
        <f t="shared" si="17"/>
        <v>-652.83904106517048</v>
      </c>
      <c r="G271" s="12">
        <f t="shared" si="18"/>
        <v>71631.665710201109</v>
      </c>
      <c r="H271" s="1">
        <f t="shared" si="19"/>
        <v>128368.33428979892</v>
      </c>
    </row>
    <row r="272" spans="4:8">
      <c r="D272">
        <v>270</v>
      </c>
      <c r="E272" s="1">
        <f t="shared" si="16"/>
        <v>-283.54201010289103</v>
      </c>
      <c r="F272" s="1">
        <f t="shared" si="17"/>
        <v>-655.42319560272017</v>
      </c>
      <c r="G272" s="12">
        <f t="shared" si="18"/>
        <v>70976.242514598387</v>
      </c>
      <c r="H272" s="1">
        <f t="shared" si="19"/>
        <v>129023.75748540164</v>
      </c>
    </row>
    <row r="273" spans="4:8">
      <c r="D273">
        <v>271</v>
      </c>
      <c r="E273" s="1">
        <f t="shared" si="16"/>
        <v>-280.94762662029694</v>
      </c>
      <c r="F273" s="1">
        <f t="shared" si="17"/>
        <v>-658.01757908531431</v>
      </c>
      <c r="G273" s="12">
        <f t="shared" si="18"/>
        <v>70318.224935513077</v>
      </c>
      <c r="H273" s="1">
        <f t="shared" si="19"/>
        <v>129681.77506448695</v>
      </c>
    </row>
    <row r="274" spans="4:8">
      <c r="D274">
        <v>272</v>
      </c>
      <c r="E274" s="1">
        <f t="shared" si="16"/>
        <v>-278.34297370308451</v>
      </c>
      <c r="F274" s="1">
        <f t="shared" si="17"/>
        <v>-660.62223200252674</v>
      </c>
      <c r="G274" s="12">
        <f t="shared" si="18"/>
        <v>69657.602703510551</v>
      </c>
      <c r="H274" s="1">
        <f t="shared" si="19"/>
        <v>130342.39729648948</v>
      </c>
    </row>
    <row r="275" spans="4:8">
      <c r="D275">
        <v>273</v>
      </c>
      <c r="E275" s="1">
        <f t="shared" si="16"/>
        <v>-275.72801070140792</v>
      </c>
      <c r="F275" s="1">
        <f t="shared" si="17"/>
        <v>-663.23719500420327</v>
      </c>
      <c r="G275" s="12">
        <f t="shared" si="18"/>
        <v>68994.365508506351</v>
      </c>
      <c r="H275" s="1">
        <f t="shared" si="19"/>
        <v>131005.63449149368</v>
      </c>
    </row>
    <row r="276" spans="4:8">
      <c r="D276">
        <v>274</v>
      </c>
      <c r="E276" s="1">
        <f t="shared" si="16"/>
        <v>-273.10269680451614</v>
      </c>
      <c r="F276" s="1">
        <f t="shared" si="17"/>
        <v>-665.862508901095</v>
      </c>
      <c r="G276" s="12">
        <f t="shared" si="18"/>
        <v>68328.502999605262</v>
      </c>
      <c r="H276" s="1">
        <f t="shared" si="19"/>
        <v>131671.49700039477</v>
      </c>
    </row>
    <row r="277" spans="4:8">
      <c r="D277">
        <v>275</v>
      </c>
      <c r="E277" s="1">
        <f t="shared" si="16"/>
        <v>-270.4669910401164</v>
      </c>
      <c r="F277" s="1">
        <f t="shared" si="17"/>
        <v>-668.49821466549474</v>
      </c>
      <c r="G277" s="12">
        <f t="shared" si="18"/>
        <v>67660.004784939767</v>
      </c>
      <c r="H277" s="1">
        <f t="shared" si="19"/>
        <v>132339.99521506025</v>
      </c>
    </row>
    <row r="278" spans="4:8">
      <c r="D278">
        <v>276</v>
      </c>
      <c r="E278" s="1">
        <f t="shared" si="16"/>
        <v>-267.82085227373187</v>
      </c>
      <c r="F278" s="1">
        <f t="shared" si="17"/>
        <v>-671.14435343187938</v>
      </c>
      <c r="G278" s="12">
        <f t="shared" si="18"/>
        <v>66988.860431507885</v>
      </c>
      <c r="H278" s="1">
        <f t="shared" si="19"/>
        <v>133011.13956849213</v>
      </c>
    </row>
    <row r="279" spans="4:8">
      <c r="D279">
        <v>277</v>
      </c>
      <c r="E279" s="1">
        <f t="shared" si="16"/>
        <v>-265.1642392080642</v>
      </c>
      <c r="F279" s="1">
        <f t="shared" si="17"/>
        <v>-673.80096649754705</v>
      </c>
      <c r="G279" s="12">
        <f t="shared" si="18"/>
        <v>66315.05946501033</v>
      </c>
      <c r="H279" s="1">
        <f t="shared" si="19"/>
        <v>133684.94053498967</v>
      </c>
    </row>
    <row r="280" spans="4:8">
      <c r="D280">
        <v>278</v>
      </c>
      <c r="E280" s="1">
        <f t="shared" si="16"/>
        <v>-262.49711038234489</v>
      </c>
      <c r="F280" s="1">
        <f t="shared" si="17"/>
        <v>-676.46809532326631</v>
      </c>
      <c r="G280" s="12">
        <f t="shared" si="18"/>
        <v>65638.59136968707</v>
      </c>
      <c r="H280" s="1">
        <f t="shared" si="19"/>
        <v>134361.40863031294</v>
      </c>
    </row>
    <row r="281" spans="4:8">
      <c r="D281">
        <v>279</v>
      </c>
      <c r="E281" s="1">
        <f t="shared" si="16"/>
        <v>-259.8194241716904</v>
      </c>
      <c r="F281" s="1">
        <f t="shared" si="17"/>
        <v>-679.14578153392085</v>
      </c>
      <c r="G281" s="12">
        <f t="shared" si="18"/>
        <v>64959.445588153147</v>
      </c>
      <c r="H281" s="1">
        <f t="shared" si="19"/>
        <v>135040.55441184685</v>
      </c>
    </row>
    <row r="282" spans="4:8">
      <c r="D282">
        <v>280</v>
      </c>
      <c r="E282" s="1">
        <f t="shared" si="16"/>
        <v>-257.13113878645203</v>
      </c>
      <c r="F282" s="1">
        <f t="shared" si="17"/>
        <v>-681.83406691915911</v>
      </c>
      <c r="G282" s="12">
        <f t="shared" si="18"/>
        <v>64277.611521233986</v>
      </c>
      <c r="H282" s="1">
        <f t="shared" si="19"/>
        <v>135722.38847876602</v>
      </c>
    </row>
    <row r="283" spans="4:8">
      <c r="D283">
        <v>281</v>
      </c>
      <c r="E283" s="1">
        <f t="shared" si="16"/>
        <v>-254.4322122715634</v>
      </c>
      <c r="F283" s="1">
        <f t="shared" si="17"/>
        <v>-684.53299343404774</v>
      </c>
      <c r="G283" s="12">
        <f t="shared" si="18"/>
        <v>63593.078527799938</v>
      </c>
      <c r="H283" s="1">
        <f t="shared" si="19"/>
        <v>136406.92147220008</v>
      </c>
    </row>
    <row r="284" spans="4:8">
      <c r="D284">
        <v>282</v>
      </c>
      <c r="E284" s="1">
        <f t="shared" si="16"/>
        <v>-251.72260250588693</v>
      </c>
      <c r="F284" s="1">
        <f t="shared" si="17"/>
        <v>-687.24260319972427</v>
      </c>
      <c r="G284" s="12">
        <f t="shared" si="18"/>
        <v>62905.835924600215</v>
      </c>
      <c r="H284" s="1">
        <f t="shared" si="19"/>
        <v>137094.16407539981</v>
      </c>
    </row>
    <row r="285" spans="4:8">
      <c r="D285">
        <v>283</v>
      </c>
      <c r="E285" s="1">
        <f t="shared" si="16"/>
        <v>-249.00226720155513</v>
      </c>
      <c r="F285" s="1">
        <f t="shared" si="17"/>
        <v>-689.96293850405607</v>
      </c>
      <c r="G285" s="12">
        <f t="shared" si="18"/>
        <v>62215.872986096161</v>
      </c>
      <c r="H285" s="1">
        <f t="shared" si="19"/>
        <v>137784.12701390387</v>
      </c>
    </row>
    <row r="286" spans="4:8">
      <c r="D286">
        <v>284</v>
      </c>
      <c r="E286" s="1">
        <f t="shared" si="16"/>
        <v>-246.27116390330988</v>
      </c>
      <c r="F286" s="1">
        <f t="shared" si="17"/>
        <v>-692.69404180230129</v>
      </c>
      <c r="G286" s="12">
        <f t="shared" si="18"/>
        <v>61523.178944293861</v>
      </c>
      <c r="H286" s="1">
        <f t="shared" si="19"/>
        <v>138476.82105570618</v>
      </c>
    </row>
    <row r="287" spans="4:8">
      <c r="D287">
        <v>285</v>
      </c>
      <c r="E287" s="1">
        <f t="shared" si="16"/>
        <v>-243.52924998784238</v>
      </c>
      <c r="F287" s="1">
        <f t="shared" si="17"/>
        <v>-695.43595571776882</v>
      </c>
      <c r="G287" s="12">
        <f t="shared" si="18"/>
        <v>60827.742988576094</v>
      </c>
      <c r="H287" s="1">
        <f t="shared" si="19"/>
        <v>139172.25701142396</v>
      </c>
    </row>
    <row r="288" spans="4:8">
      <c r="D288">
        <v>286</v>
      </c>
      <c r="E288" s="1">
        <f t="shared" si="16"/>
        <v>-240.77648266312627</v>
      </c>
      <c r="F288" s="1">
        <f t="shared" si="17"/>
        <v>-698.18872304248498</v>
      </c>
      <c r="G288" s="12">
        <f t="shared" si="18"/>
        <v>60129.55426553361</v>
      </c>
      <c r="H288" s="1">
        <f t="shared" si="19"/>
        <v>139870.44573446646</v>
      </c>
    </row>
    <row r="289" spans="4:8">
      <c r="D289">
        <v>287</v>
      </c>
      <c r="E289" s="1">
        <f t="shared" si="16"/>
        <v>-238.01281896775021</v>
      </c>
      <c r="F289" s="1">
        <f t="shared" si="17"/>
        <v>-700.95238673786093</v>
      </c>
      <c r="G289" s="12">
        <f t="shared" si="18"/>
        <v>59428.601878795751</v>
      </c>
      <c r="H289" s="1">
        <f t="shared" si="19"/>
        <v>140571.39812120431</v>
      </c>
    </row>
    <row r="290" spans="4:8">
      <c r="D290">
        <v>288</v>
      </c>
      <c r="E290" s="1">
        <f t="shared" si="16"/>
        <v>-235.23821577024643</v>
      </c>
      <c r="F290" s="1">
        <f t="shared" si="17"/>
        <v>-703.72698993536483</v>
      </c>
      <c r="G290" s="12">
        <f t="shared" si="18"/>
        <v>58724.874888860388</v>
      </c>
      <c r="H290" s="1">
        <f t="shared" si="19"/>
        <v>141275.12511113967</v>
      </c>
    </row>
    <row r="291" spans="4:8">
      <c r="D291">
        <v>289</v>
      </c>
      <c r="E291" s="1">
        <f t="shared" si="16"/>
        <v>-232.45262976841863</v>
      </c>
      <c r="F291" s="1">
        <f t="shared" si="17"/>
        <v>-706.51257593719254</v>
      </c>
      <c r="G291" s="12">
        <f t="shared" si="18"/>
        <v>58018.362312923193</v>
      </c>
      <c r="H291" s="1">
        <f t="shared" si="19"/>
        <v>141981.63768707687</v>
      </c>
    </row>
    <row r="292" spans="4:8">
      <c r="D292">
        <v>290</v>
      </c>
      <c r="E292" s="1">
        <f t="shared" si="16"/>
        <v>-229.65601748866766</v>
      </c>
      <c r="F292" s="1">
        <f t="shared" si="17"/>
        <v>-709.30918821694354</v>
      </c>
      <c r="G292" s="12">
        <f t="shared" si="18"/>
        <v>57309.053124706246</v>
      </c>
      <c r="H292" s="1">
        <f t="shared" si="19"/>
        <v>142690.94687529383</v>
      </c>
    </row>
    <row r="293" spans="4:8">
      <c r="D293">
        <v>291</v>
      </c>
      <c r="E293" s="1">
        <f t="shared" si="16"/>
        <v>-226.84833528530876</v>
      </c>
      <c r="F293" s="1">
        <f t="shared" si="17"/>
        <v>-712.11687042030246</v>
      </c>
      <c r="G293" s="12">
        <f t="shared" si="18"/>
        <v>56596.936254285945</v>
      </c>
      <c r="H293" s="1">
        <f t="shared" si="19"/>
        <v>143403.06374571414</v>
      </c>
    </row>
    <row r="294" spans="4:8">
      <c r="D294">
        <v>292</v>
      </c>
      <c r="E294" s="1">
        <f t="shared" si="16"/>
        <v>-224.02953933989536</v>
      </c>
      <c r="F294" s="1">
        <f t="shared" si="17"/>
        <v>-714.93566636571586</v>
      </c>
      <c r="G294" s="12">
        <f t="shared" si="18"/>
        <v>55882.000587920229</v>
      </c>
      <c r="H294" s="1">
        <f t="shared" si="19"/>
        <v>144117.99941207987</v>
      </c>
    </row>
    <row r="295" spans="4:8">
      <c r="D295">
        <v>293</v>
      </c>
      <c r="E295" s="1">
        <f t="shared" si="16"/>
        <v>-221.19958566053103</v>
      </c>
      <c r="F295" s="1">
        <f t="shared" si="17"/>
        <v>-717.76562004508014</v>
      </c>
      <c r="G295" s="12">
        <f t="shared" si="18"/>
        <v>55164.234967875149</v>
      </c>
      <c r="H295" s="1">
        <f t="shared" si="19"/>
        <v>144835.76503212494</v>
      </c>
    </row>
    <row r="296" spans="4:8">
      <c r="D296">
        <v>294</v>
      </c>
      <c r="E296" s="1">
        <f t="shared" si="16"/>
        <v>-218.35843008118573</v>
      </c>
      <c r="F296" s="1">
        <f t="shared" si="17"/>
        <v>-720.6067756244255</v>
      </c>
      <c r="G296" s="12">
        <f t="shared" si="18"/>
        <v>54443.628192250726</v>
      </c>
      <c r="H296" s="1">
        <f t="shared" si="19"/>
        <v>145556.37180774935</v>
      </c>
    </row>
    <row r="297" spans="4:8">
      <c r="D297">
        <v>295</v>
      </c>
      <c r="E297" s="1">
        <f t="shared" si="16"/>
        <v>-215.50602826100587</v>
      </c>
      <c r="F297" s="1">
        <f t="shared" si="17"/>
        <v>-723.4591774446053</v>
      </c>
      <c r="G297" s="12">
        <f t="shared" si="18"/>
        <v>53720.169014806117</v>
      </c>
      <c r="H297" s="1">
        <f t="shared" si="19"/>
        <v>146279.83098519396</v>
      </c>
    </row>
    <row r="298" spans="4:8">
      <c r="D298">
        <v>296</v>
      </c>
      <c r="E298" s="1">
        <f t="shared" si="16"/>
        <v>-212.64233568362155</v>
      </c>
      <c r="F298" s="1">
        <f t="shared" si="17"/>
        <v>-726.32287002198962</v>
      </c>
      <c r="G298" s="12">
        <f t="shared" si="18"/>
        <v>52993.846144784125</v>
      </c>
      <c r="H298" s="1">
        <f t="shared" si="19"/>
        <v>147006.15385521593</v>
      </c>
    </row>
    <row r="299" spans="4:8">
      <c r="D299">
        <v>297</v>
      </c>
      <c r="E299" s="1">
        <f t="shared" si="16"/>
        <v>-209.76730765645101</v>
      </c>
      <c r="F299" s="1">
        <f t="shared" si="17"/>
        <v>-729.19789804916013</v>
      </c>
      <c r="G299" s="12">
        <f t="shared" si="18"/>
        <v>52264.648246734963</v>
      </c>
      <c r="H299" s="1">
        <f t="shared" si="19"/>
        <v>147735.3517532651</v>
      </c>
    </row>
    <row r="300" spans="4:8">
      <c r="D300">
        <v>298</v>
      </c>
      <c r="E300" s="1">
        <f t="shared" si="16"/>
        <v>-206.8808993100065</v>
      </c>
      <c r="F300" s="1">
        <f t="shared" si="17"/>
        <v>-732.0843063956047</v>
      </c>
      <c r="G300" s="12">
        <f t="shared" si="18"/>
        <v>51532.563940339358</v>
      </c>
      <c r="H300" s="1">
        <f t="shared" si="19"/>
        <v>148467.43605966071</v>
      </c>
    </row>
    <row r="301" spans="4:8">
      <c r="D301">
        <v>299</v>
      </c>
      <c r="E301" s="1">
        <f t="shared" si="16"/>
        <v>-203.98306559719052</v>
      </c>
      <c r="F301" s="1">
        <f t="shared" si="17"/>
        <v>-734.98214010842071</v>
      </c>
      <c r="G301" s="12">
        <f t="shared" si="18"/>
        <v>50797.581800230939</v>
      </c>
      <c r="H301" s="1">
        <f t="shared" si="19"/>
        <v>149202.41819976913</v>
      </c>
    </row>
    <row r="302" spans="4:8">
      <c r="D302">
        <v>300</v>
      </c>
      <c r="E302" s="1">
        <f t="shared" si="16"/>
        <v>-201.07376129259492</v>
      </c>
      <c r="F302" s="1">
        <f t="shared" si="17"/>
        <v>-737.8914444130163</v>
      </c>
      <c r="G302" s="12">
        <f t="shared" si="18"/>
        <v>50059.690355817926</v>
      </c>
      <c r="H302" s="1">
        <f t="shared" si="19"/>
        <v>149940.30964418215</v>
      </c>
    </row>
    <row r="303" spans="4:8">
      <c r="D303">
        <v>301</v>
      </c>
      <c r="E303" s="1">
        <f t="shared" si="16"/>
        <v>-198.15294099179303</v>
      </c>
      <c r="F303" s="1">
        <f t="shared" si="17"/>
        <v>-740.81226471381819</v>
      </c>
      <c r="G303" s="12">
        <f t="shared" si="18"/>
        <v>49318.87809110411</v>
      </c>
      <c r="H303" s="1">
        <f t="shared" si="19"/>
        <v>150681.12190889596</v>
      </c>
    </row>
    <row r="304" spans="4:8">
      <c r="D304">
        <v>302</v>
      </c>
      <c r="E304" s="1">
        <f t="shared" si="16"/>
        <v>-195.22055911063421</v>
      </c>
      <c r="F304" s="1">
        <f t="shared" si="17"/>
        <v>-743.74464659497698</v>
      </c>
      <c r="G304" s="12">
        <f t="shared" si="18"/>
        <v>48575.133444509134</v>
      </c>
      <c r="H304" s="1">
        <f t="shared" si="19"/>
        <v>151424.86655549094</v>
      </c>
    </row>
    <row r="305" spans="4:8">
      <c r="D305">
        <v>303</v>
      </c>
      <c r="E305" s="1">
        <f t="shared" si="16"/>
        <v>-192.27656988452958</v>
      </c>
      <c r="F305" s="1">
        <f t="shared" si="17"/>
        <v>-746.68863582108156</v>
      </c>
      <c r="G305" s="12">
        <f t="shared" si="18"/>
        <v>47828.444808688051</v>
      </c>
      <c r="H305" s="1">
        <f t="shared" si="19"/>
        <v>152171.55519131201</v>
      </c>
    </row>
    <row r="306" spans="4:8">
      <c r="D306">
        <v>304</v>
      </c>
      <c r="E306" s="1">
        <f t="shared" si="16"/>
        <v>-189.32092736773723</v>
      </c>
      <c r="F306" s="1">
        <f t="shared" si="17"/>
        <v>-749.64427833787397</v>
      </c>
      <c r="G306" s="12">
        <f t="shared" si="18"/>
        <v>47078.800530350178</v>
      </c>
      <c r="H306" s="1">
        <f t="shared" si="19"/>
        <v>152921.1994696499</v>
      </c>
    </row>
    <row r="307" spans="4:8">
      <c r="D307">
        <v>305</v>
      </c>
      <c r="E307" s="1">
        <f t="shared" si="16"/>
        <v>-186.35358543265045</v>
      </c>
      <c r="F307" s="1">
        <f t="shared" si="17"/>
        <v>-752.61162027296075</v>
      </c>
      <c r="G307" s="12">
        <f t="shared" si="18"/>
        <v>46326.188910077217</v>
      </c>
      <c r="H307" s="1">
        <f t="shared" si="19"/>
        <v>153673.81108992285</v>
      </c>
    </row>
    <row r="308" spans="4:8">
      <c r="D308">
        <v>306</v>
      </c>
      <c r="E308" s="1">
        <f t="shared" si="16"/>
        <v>-183.37449776906993</v>
      </c>
      <c r="F308" s="1">
        <f t="shared" si="17"/>
        <v>-755.59070793654132</v>
      </c>
      <c r="G308" s="12">
        <f t="shared" si="18"/>
        <v>45570.598202140674</v>
      </c>
      <c r="H308" s="1">
        <f t="shared" si="19"/>
        <v>154429.40179785938</v>
      </c>
    </row>
    <row r="309" spans="4:8">
      <c r="D309">
        <v>307</v>
      </c>
      <c r="E309" s="1">
        <f t="shared" si="16"/>
        <v>-180.38361788348817</v>
      </c>
      <c r="F309" s="1">
        <f t="shared" si="17"/>
        <v>-758.58158782212308</v>
      </c>
      <c r="G309" s="12">
        <f t="shared" si="18"/>
        <v>44812.016614318549</v>
      </c>
      <c r="H309" s="1">
        <f t="shared" si="19"/>
        <v>155187.98338568149</v>
      </c>
    </row>
    <row r="310" spans="4:8">
      <c r="D310">
        <v>308</v>
      </c>
      <c r="E310" s="1">
        <f t="shared" si="16"/>
        <v>-177.38089909835873</v>
      </c>
      <c r="F310" s="1">
        <f t="shared" si="17"/>
        <v>-761.58430660725253</v>
      </c>
      <c r="G310" s="12">
        <f t="shared" si="18"/>
        <v>44050.432307711293</v>
      </c>
      <c r="H310" s="1">
        <f t="shared" si="19"/>
        <v>155949.56769228875</v>
      </c>
    </row>
    <row r="311" spans="4:8">
      <c r="D311">
        <v>309</v>
      </c>
      <c r="E311" s="1">
        <f t="shared" si="16"/>
        <v>-174.36629455137214</v>
      </c>
      <c r="F311" s="1">
        <f t="shared" si="17"/>
        <v>-764.59891115423909</v>
      </c>
      <c r="G311" s="12">
        <f t="shared" si="18"/>
        <v>43285.833396557056</v>
      </c>
      <c r="H311" s="1">
        <f t="shared" si="19"/>
        <v>156714.16660344298</v>
      </c>
    </row>
    <row r="312" spans="4:8">
      <c r="D312">
        <v>310</v>
      </c>
      <c r="E312" s="1">
        <f t="shared" si="16"/>
        <v>-171.33975719471962</v>
      </c>
      <c r="F312" s="1">
        <f t="shared" si="17"/>
        <v>-767.6254485108916</v>
      </c>
      <c r="G312" s="12">
        <f t="shared" si="18"/>
        <v>42518.207948046162</v>
      </c>
      <c r="H312" s="1">
        <f t="shared" si="19"/>
        <v>157481.79205195387</v>
      </c>
    </row>
    <row r="313" spans="4:8">
      <c r="D313">
        <v>311</v>
      </c>
      <c r="E313" s="1">
        <f t="shared" si="16"/>
        <v>-168.30123979436411</v>
      </c>
      <c r="F313" s="1">
        <f t="shared" si="17"/>
        <v>-770.66396591124703</v>
      </c>
      <c r="G313" s="12">
        <f t="shared" si="18"/>
        <v>41747.543982134914</v>
      </c>
      <c r="H313" s="1">
        <f t="shared" si="19"/>
        <v>158252.45601786513</v>
      </c>
    </row>
    <row r="314" spans="4:8">
      <c r="D314">
        <v>312</v>
      </c>
      <c r="E314" s="1">
        <f t="shared" si="16"/>
        <v>-165.25069492929919</v>
      </c>
      <c r="F314" s="1">
        <f t="shared" si="17"/>
        <v>-773.71451077631195</v>
      </c>
      <c r="G314" s="12">
        <f t="shared" si="18"/>
        <v>40973.8294713586</v>
      </c>
      <c r="H314" s="1">
        <f t="shared" si="19"/>
        <v>159026.17052864144</v>
      </c>
    </row>
    <row r="315" spans="4:8">
      <c r="D315">
        <v>313</v>
      </c>
      <c r="E315" s="1">
        <f t="shared" si="16"/>
        <v>-162.18807499080907</v>
      </c>
      <c r="F315" s="1">
        <f t="shared" si="17"/>
        <v>-776.77713071480207</v>
      </c>
      <c r="G315" s="12">
        <f t="shared" si="18"/>
        <v>40197.052340643801</v>
      </c>
      <c r="H315" s="1">
        <f t="shared" si="19"/>
        <v>159802.94765935623</v>
      </c>
    </row>
    <row r="316" spans="4:8">
      <c r="D316">
        <v>314</v>
      </c>
      <c r="E316" s="1">
        <f t="shared" si="16"/>
        <v>-159.11333218173039</v>
      </c>
      <c r="F316" s="1">
        <f t="shared" si="17"/>
        <v>-779.85187352388084</v>
      </c>
      <c r="G316" s="12">
        <f t="shared" si="18"/>
        <v>39417.200467119917</v>
      </c>
      <c r="H316" s="1">
        <f t="shared" si="19"/>
        <v>160582.7995328801</v>
      </c>
    </row>
    <row r="317" spans="4:8">
      <c r="D317">
        <v>315</v>
      </c>
      <c r="E317" s="1">
        <f t="shared" si="16"/>
        <v>-156.02641851569825</v>
      </c>
      <c r="F317" s="1">
        <f t="shared" si="17"/>
        <v>-782.938787189913</v>
      </c>
      <c r="G317" s="12">
        <f t="shared" si="18"/>
        <v>38634.261679930001</v>
      </c>
      <c r="H317" s="1">
        <f t="shared" si="19"/>
        <v>161365.73832007003</v>
      </c>
    </row>
    <row r="318" spans="4:8">
      <c r="D318">
        <v>316</v>
      </c>
      <c r="E318" s="1">
        <f t="shared" si="16"/>
        <v>-152.92728581640537</v>
      </c>
      <c r="F318" s="1">
        <f t="shared" si="17"/>
        <v>-786.0379198892058</v>
      </c>
      <c r="G318" s="12">
        <f t="shared" si="18"/>
        <v>37848.223760040797</v>
      </c>
      <c r="H318" s="1">
        <f t="shared" si="19"/>
        <v>162151.77623995923</v>
      </c>
    </row>
    <row r="319" spans="4:8">
      <c r="D319">
        <v>317</v>
      </c>
      <c r="E319" s="1">
        <f t="shared" si="16"/>
        <v>-149.8158857168435</v>
      </c>
      <c r="F319" s="1">
        <f t="shared" si="17"/>
        <v>-789.14931998876773</v>
      </c>
      <c r="G319" s="12">
        <f t="shared" si="18"/>
        <v>37059.074440052027</v>
      </c>
      <c r="H319" s="1">
        <f t="shared" si="19"/>
        <v>162940.92555994799</v>
      </c>
    </row>
    <row r="320" spans="4:8">
      <c r="D320">
        <v>318</v>
      </c>
      <c r="E320" s="1">
        <f t="shared" si="16"/>
        <v>-146.69216965855497</v>
      </c>
      <c r="F320" s="1">
        <f t="shared" si="17"/>
        <v>-792.27303604705617</v>
      </c>
      <c r="G320" s="12">
        <f t="shared" si="18"/>
        <v>36266.801404004967</v>
      </c>
      <c r="H320" s="1">
        <f t="shared" si="19"/>
        <v>163733.19859599505</v>
      </c>
    </row>
    <row r="321" spans="4:8">
      <c r="D321">
        <v>319</v>
      </c>
      <c r="E321" s="1">
        <f t="shared" si="16"/>
        <v>-143.55608889086847</v>
      </c>
      <c r="F321" s="1">
        <f t="shared" si="17"/>
        <v>-795.40911681474267</v>
      </c>
      <c r="G321" s="12">
        <f t="shared" si="18"/>
        <v>35471.392287190225</v>
      </c>
      <c r="H321" s="1">
        <f t="shared" si="19"/>
        <v>164528.60771280981</v>
      </c>
    </row>
    <row r="322" spans="4:8">
      <c r="D322">
        <v>320</v>
      </c>
      <c r="E322" s="1">
        <f t="shared" si="16"/>
        <v>-140.40759447014398</v>
      </c>
      <c r="F322" s="1">
        <f t="shared" si="17"/>
        <v>-798.55761123546722</v>
      </c>
      <c r="G322" s="12">
        <f t="shared" si="18"/>
        <v>34672.834675954757</v>
      </c>
      <c r="H322" s="1">
        <f t="shared" si="19"/>
        <v>165327.16532404529</v>
      </c>
    </row>
    <row r="323" spans="4:8">
      <c r="D323">
        <v>321</v>
      </c>
      <c r="E323" s="1">
        <f t="shared" si="16"/>
        <v>-137.24663725900331</v>
      </c>
      <c r="F323" s="1">
        <f t="shared" si="17"/>
        <v>-801.71856844660783</v>
      </c>
      <c r="G323" s="12">
        <f t="shared" si="18"/>
        <v>33871.116107508147</v>
      </c>
      <c r="H323" s="1">
        <f t="shared" si="19"/>
        <v>166128.8838924919</v>
      </c>
    </row>
    <row r="324" spans="4:8">
      <c r="D324">
        <v>322</v>
      </c>
      <c r="E324" s="1">
        <f t="shared" ref="E324:E362" si="20">IF(OR(H323=$B$4,H323="Loan is  Paid"),"Loan is Paid",IPMT($B$5/12,D324,$B$6*12,B$4))</f>
        <v>-134.07316792556892</v>
      </c>
      <c r="F324" s="1">
        <f t="shared" ref="F324:F387" si="21">IF(OR(H323=$B$4, H323="Loan is Paid"), "Loan is Paid", $B$7-E324)</f>
        <v>-804.8920377800423</v>
      </c>
      <c r="G324" s="12">
        <f t="shared" ref="G324:G387" si="22">IF(OR(G323=0, G323="Balance is zero"), "Balance is Zero",G323+F324)</f>
        <v>33066.224069728109</v>
      </c>
      <c r="H324" s="1">
        <f t="shared" si="19"/>
        <v>166933.77593027195</v>
      </c>
    </row>
    <row r="325" spans="4:8">
      <c r="D325">
        <v>323</v>
      </c>
      <c r="E325" s="1">
        <f t="shared" si="20"/>
        <v>-130.88713694268966</v>
      </c>
      <c r="F325" s="1">
        <f t="shared" si="21"/>
        <v>-808.07806876292148</v>
      </c>
      <c r="G325" s="12">
        <f t="shared" si="22"/>
        <v>32258.146000965186</v>
      </c>
      <c r="H325" s="1">
        <f t="shared" ref="H325:H388" si="23">IF(OR(H324=$B$4, H324="Loan is Paid"), "Loan is Paid", H324-F325)</f>
        <v>167741.85399903488</v>
      </c>
    </row>
    <row r="326" spans="4:8">
      <c r="D326">
        <v>324</v>
      </c>
      <c r="E326" s="1">
        <f t="shared" si="20"/>
        <v>-127.68849458716986</v>
      </c>
      <c r="F326" s="1">
        <f t="shared" si="21"/>
        <v>-811.27671111844131</v>
      </c>
      <c r="G326" s="12">
        <f t="shared" si="22"/>
        <v>31446.869289846745</v>
      </c>
      <c r="H326" s="1">
        <f t="shared" si="23"/>
        <v>168553.13071015332</v>
      </c>
    </row>
    <row r="327" spans="4:8">
      <c r="D327">
        <v>325</v>
      </c>
      <c r="E327" s="1">
        <f t="shared" si="20"/>
        <v>-124.47719093899236</v>
      </c>
      <c r="F327" s="1">
        <f t="shared" si="21"/>
        <v>-814.48801476661879</v>
      </c>
      <c r="G327" s="12">
        <f t="shared" si="22"/>
        <v>30632.381275080126</v>
      </c>
      <c r="H327" s="1">
        <f t="shared" si="23"/>
        <v>169367.61872491994</v>
      </c>
    </row>
    <row r="328" spans="4:8">
      <c r="D328">
        <v>326</v>
      </c>
      <c r="E328" s="1">
        <f t="shared" si="20"/>
        <v>-121.2531758805417</v>
      </c>
      <c r="F328" s="1">
        <f t="shared" si="21"/>
        <v>-817.71202982506952</v>
      </c>
      <c r="G328" s="12">
        <f t="shared" si="22"/>
        <v>29814.669245255056</v>
      </c>
      <c r="H328" s="1">
        <f t="shared" si="23"/>
        <v>170185.33075474502</v>
      </c>
    </row>
    <row r="329" spans="4:8">
      <c r="D329">
        <v>327</v>
      </c>
      <c r="E329" s="1">
        <f t="shared" si="20"/>
        <v>-118.01639909581743</v>
      </c>
      <c r="F329" s="1">
        <f t="shared" si="21"/>
        <v>-820.94880660979379</v>
      </c>
      <c r="G329" s="12">
        <f t="shared" si="22"/>
        <v>28993.720438645261</v>
      </c>
      <c r="H329" s="1">
        <f t="shared" si="23"/>
        <v>171006.27956135481</v>
      </c>
    </row>
    <row r="330" spans="4:8">
      <c r="D330">
        <v>328</v>
      </c>
      <c r="E330" s="1">
        <f t="shared" si="20"/>
        <v>-114.76681006965393</v>
      </c>
      <c r="F330" s="1">
        <f t="shared" si="21"/>
        <v>-824.19839563595724</v>
      </c>
      <c r="G330" s="12">
        <f t="shared" si="22"/>
        <v>28169.522043009303</v>
      </c>
      <c r="H330" s="1">
        <f t="shared" si="23"/>
        <v>171830.47795699077</v>
      </c>
    </row>
    <row r="331" spans="4:8">
      <c r="D331">
        <v>329</v>
      </c>
      <c r="E331" s="1">
        <f t="shared" si="20"/>
        <v>-111.50435808692836</v>
      </c>
      <c r="F331" s="1">
        <f t="shared" si="21"/>
        <v>-827.46084761868281</v>
      </c>
      <c r="G331" s="12">
        <f t="shared" si="22"/>
        <v>27342.061195390619</v>
      </c>
      <c r="H331" s="1">
        <f t="shared" si="23"/>
        <v>172657.93880460944</v>
      </c>
    </row>
    <row r="332" spans="4:8">
      <c r="D332">
        <v>330</v>
      </c>
      <c r="E332" s="1">
        <f t="shared" si="20"/>
        <v>-108.22899223177124</v>
      </c>
      <c r="F332" s="1">
        <f t="shared" si="21"/>
        <v>-830.73621347383994</v>
      </c>
      <c r="G332" s="12">
        <f t="shared" si="22"/>
        <v>26511.32498191678</v>
      </c>
      <c r="H332" s="1">
        <f t="shared" si="23"/>
        <v>173488.67501808328</v>
      </c>
    </row>
    <row r="333" spans="4:8">
      <c r="D333">
        <v>331</v>
      </c>
      <c r="E333" s="1">
        <f t="shared" si="20"/>
        <v>-104.94066138677019</v>
      </c>
      <c r="F333" s="1">
        <f t="shared" si="21"/>
        <v>-834.02454431884098</v>
      </c>
      <c r="G333" s="12">
        <f t="shared" si="22"/>
        <v>25677.30043759794</v>
      </c>
      <c r="H333" s="1">
        <f t="shared" si="23"/>
        <v>174322.69956240212</v>
      </c>
    </row>
    <row r="334" spans="4:8">
      <c r="D334">
        <v>332</v>
      </c>
      <c r="E334" s="1">
        <f t="shared" si="20"/>
        <v>-101.63931423217498</v>
      </c>
      <c r="F334" s="1">
        <f t="shared" si="21"/>
        <v>-837.32589147343617</v>
      </c>
      <c r="G334" s="12">
        <f t="shared" si="22"/>
        <v>24839.974546124504</v>
      </c>
      <c r="H334" s="1">
        <f t="shared" si="23"/>
        <v>175160.02545387557</v>
      </c>
    </row>
    <row r="335" spans="4:8">
      <c r="D335">
        <v>333</v>
      </c>
      <c r="E335" s="1">
        <f t="shared" si="20"/>
        <v>-98.32489924509305</v>
      </c>
      <c r="F335" s="1">
        <f t="shared" si="21"/>
        <v>-840.6403064605181</v>
      </c>
      <c r="G335" s="12">
        <f t="shared" si="22"/>
        <v>23999.334239663985</v>
      </c>
      <c r="H335" s="1">
        <f t="shared" si="23"/>
        <v>176000.66576033609</v>
      </c>
    </row>
    <row r="336" spans="4:8">
      <c r="D336">
        <v>334</v>
      </c>
      <c r="E336" s="1">
        <f t="shared" si="20"/>
        <v>-94.997364698686681</v>
      </c>
      <c r="F336" s="1">
        <f t="shared" si="21"/>
        <v>-843.96784100692457</v>
      </c>
      <c r="G336" s="12">
        <f t="shared" si="22"/>
        <v>23155.366398657061</v>
      </c>
      <c r="H336" s="1">
        <f t="shared" si="23"/>
        <v>176844.63360134303</v>
      </c>
    </row>
    <row r="337" spans="4:8">
      <c r="D337">
        <v>335</v>
      </c>
      <c r="E337" s="1">
        <f t="shared" si="20"/>
        <v>-91.656658661368041</v>
      </c>
      <c r="F337" s="1">
        <f t="shared" si="21"/>
        <v>-847.30854704424314</v>
      </c>
      <c r="G337" s="12">
        <f t="shared" si="22"/>
        <v>22308.057851612819</v>
      </c>
      <c r="H337" s="1">
        <f t="shared" si="23"/>
        <v>177691.94214838726</v>
      </c>
    </row>
    <row r="338" spans="4:8">
      <c r="D338">
        <v>336</v>
      </c>
      <c r="E338" s="1">
        <f t="shared" si="20"/>
        <v>-88.302728995984396</v>
      </c>
      <c r="F338" s="1">
        <f t="shared" si="21"/>
        <v>-850.66247670962684</v>
      </c>
      <c r="G338" s="12">
        <f t="shared" si="22"/>
        <v>21457.395374903193</v>
      </c>
      <c r="H338" s="1">
        <f t="shared" si="23"/>
        <v>178542.60462509689</v>
      </c>
    </row>
    <row r="339" spans="4:8">
      <c r="D339">
        <v>337</v>
      </c>
      <c r="E339" s="1">
        <f t="shared" si="20"/>
        <v>-84.935523359008982</v>
      </c>
      <c r="F339" s="1">
        <f t="shared" si="21"/>
        <v>-854.02968234660216</v>
      </c>
      <c r="G339" s="12">
        <f t="shared" si="22"/>
        <v>20603.365692556592</v>
      </c>
      <c r="H339" s="1">
        <f t="shared" si="23"/>
        <v>179396.63430744348</v>
      </c>
    </row>
    <row r="340" spans="4:8">
      <c r="D340">
        <v>338</v>
      </c>
      <c r="E340" s="1">
        <f t="shared" si="20"/>
        <v>-81.554989199720737</v>
      </c>
      <c r="F340" s="1">
        <f t="shared" si="21"/>
        <v>-857.4102165058905</v>
      </c>
      <c r="G340" s="12">
        <f t="shared" si="22"/>
        <v>19745.955476050702</v>
      </c>
      <c r="H340" s="1">
        <f t="shared" si="23"/>
        <v>180254.04452394939</v>
      </c>
    </row>
    <row r="341" spans="4:8">
      <c r="D341">
        <v>339</v>
      </c>
      <c r="E341" s="1">
        <f t="shared" si="20"/>
        <v>-78.161073759384536</v>
      </c>
      <c r="F341" s="1">
        <f t="shared" si="21"/>
        <v>-860.80413194622668</v>
      </c>
      <c r="G341" s="12">
        <f t="shared" si="22"/>
        <v>18885.151344104474</v>
      </c>
      <c r="H341" s="1">
        <f t="shared" si="23"/>
        <v>181114.84865589562</v>
      </c>
    </row>
    <row r="342" spans="4:8">
      <c r="D342">
        <v>340</v>
      </c>
      <c r="E342" s="1">
        <f t="shared" si="20"/>
        <v>-74.753724070430451</v>
      </c>
      <c r="F342" s="1">
        <f t="shared" si="21"/>
        <v>-864.21148163518069</v>
      </c>
      <c r="G342" s="12">
        <f t="shared" si="22"/>
        <v>18020.939862469291</v>
      </c>
      <c r="H342" s="1">
        <f t="shared" si="23"/>
        <v>181979.06013753079</v>
      </c>
    </row>
    <row r="343" spans="4:8">
      <c r="D343">
        <v>341</v>
      </c>
      <c r="E343" s="1">
        <f t="shared" si="20"/>
        <v>-71.33288695562527</v>
      </c>
      <c r="F343" s="1">
        <f t="shared" si="21"/>
        <v>-867.63231874998587</v>
      </c>
      <c r="G343" s="12">
        <f t="shared" si="22"/>
        <v>17153.307543719304</v>
      </c>
      <c r="H343" s="1">
        <f t="shared" si="23"/>
        <v>182846.69245628078</v>
      </c>
    </row>
    <row r="344" spans="4:8">
      <c r="D344">
        <v>342</v>
      </c>
      <c r="E344" s="1">
        <f t="shared" si="20"/>
        <v>-67.898509027239299</v>
      </c>
      <c r="F344" s="1">
        <f t="shared" si="21"/>
        <v>-871.06669667837195</v>
      </c>
      <c r="G344" s="12">
        <f t="shared" si="22"/>
        <v>16282.240847040932</v>
      </c>
      <c r="H344" s="1">
        <f t="shared" si="23"/>
        <v>183717.75915295916</v>
      </c>
    </row>
    <row r="345" spans="4:8">
      <c r="D345">
        <v>343</v>
      </c>
      <c r="E345" s="1">
        <f t="shared" si="20"/>
        <v>-64.450536686221071</v>
      </c>
      <c r="F345" s="1">
        <f t="shared" si="21"/>
        <v>-874.51466901939011</v>
      </c>
      <c r="G345" s="12">
        <f t="shared" si="22"/>
        <v>15407.726178021541</v>
      </c>
      <c r="H345" s="1">
        <f t="shared" si="23"/>
        <v>184592.27382197854</v>
      </c>
    </row>
    <row r="346" spans="4:8">
      <c r="D346">
        <v>344</v>
      </c>
      <c r="E346" s="1">
        <f t="shared" si="20"/>
        <v>-60.988916121353157</v>
      </c>
      <c r="F346" s="1">
        <f t="shared" si="21"/>
        <v>-877.97628958425798</v>
      </c>
      <c r="G346" s="12">
        <f t="shared" si="22"/>
        <v>14529.749888437284</v>
      </c>
      <c r="H346" s="1">
        <f t="shared" si="23"/>
        <v>185470.25011156281</v>
      </c>
    </row>
    <row r="347" spans="4:8">
      <c r="D347">
        <v>345</v>
      </c>
      <c r="E347" s="1">
        <f t="shared" si="20"/>
        <v>-57.513593308415757</v>
      </c>
      <c r="F347" s="1">
        <f t="shared" si="21"/>
        <v>-881.45161239719539</v>
      </c>
      <c r="G347" s="12">
        <f t="shared" si="22"/>
        <v>13648.298276040088</v>
      </c>
      <c r="H347" s="1">
        <f t="shared" si="23"/>
        <v>186351.70172396</v>
      </c>
    </row>
    <row r="348" spans="4:8">
      <c r="D348">
        <v>346</v>
      </c>
      <c r="E348" s="1">
        <f t="shared" si="20"/>
        <v>-54.024514009342994</v>
      </c>
      <c r="F348" s="1">
        <f t="shared" si="21"/>
        <v>-884.94069169626823</v>
      </c>
      <c r="G348" s="12">
        <f t="shared" si="22"/>
        <v>12763.357584343819</v>
      </c>
      <c r="H348" s="1">
        <f t="shared" si="23"/>
        <v>187236.64241565627</v>
      </c>
    </row>
    <row r="349" spans="4:8">
      <c r="D349">
        <v>347</v>
      </c>
      <c r="E349" s="1">
        <f t="shared" si="20"/>
        <v>-50.521623771378685</v>
      </c>
      <c r="F349" s="1">
        <f t="shared" si="21"/>
        <v>-888.4435819342325</v>
      </c>
      <c r="G349" s="12">
        <f t="shared" si="22"/>
        <v>11874.914002409587</v>
      </c>
      <c r="H349" s="1">
        <f t="shared" si="23"/>
        <v>188125.0859975905</v>
      </c>
    </row>
    <row r="350" spans="4:8">
      <c r="D350">
        <v>348</v>
      </c>
      <c r="E350" s="1">
        <f t="shared" si="20"/>
        <v>-47.004867926222921</v>
      </c>
      <c r="F350" s="1">
        <f t="shared" si="21"/>
        <v>-891.96033777938828</v>
      </c>
      <c r="G350" s="12">
        <f t="shared" si="22"/>
        <v>10982.953664630199</v>
      </c>
      <c r="H350" s="1">
        <f t="shared" si="23"/>
        <v>189017.0463353699</v>
      </c>
    </row>
    <row r="351" spans="4:8">
      <c r="D351">
        <v>349</v>
      </c>
      <c r="E351" s="1">
        <f t="shared" si="20"/>
        <v>-43.47419158917959</v>
      </c>
      <c r="F351" s="1">
        <f t="shared" si="21"/>
        <v>-895.49101411643164</v>
      </c>
      <c r="G351" s="12">
        <f t="shared" si="22"/>
        <v>10087.462650513768</v>
      </c>
      <c r="H351" s="1">
        <f t="shared" si="23"/>
        <v>189912.53734948635</v>
      </c>
    </row>
    <row r="352" spans="4:8">
      <c r="D352">
        <v>350</v>
      </c>
      <c r="E352" s="1">
        <f t="shared" si="20"/>
        <v>-39.929539658301998</v>
      </c>
      <c r="F352" s="1">
        <f t="shared" si="21"/>
        <v>-899.03566604730918</v>
      </c>
      <c r="G352" s="12">
        <f t="shared" si="22"/>
        <v>9188.4269844664577</v>
      </c>
      <c r="H352" s="1">
        <f t="shared" si="23"/>
        <v>190811.57301553365</v>
      </c>
    </row>
    <row r="353" spans="4:8">
      <c r="D353">
        <v>351</v>
      </c>
      <c r="E353" s="1">
        <f t="shared" si="20"/>
        <v>-36.370856813531645</v>
      </c>
      <c r="F353" s="1">
        <f t="shared" si="21"/>
        <v>-902.59434889207955</v>
      </c>
      <c r="G353" s="12">
        <f t="shared" si="22"/>
        <v>8285.8326355743775</v>
      </c>
      <c r="H353" s="1">
        <f t="shared" si="23"/>
        <v>191714.16736442572</v>
      </c>
    </row>
    <row r="354" spans="4:8">
      <c r="D354">
        <v>352</v>
      </c>
      <c r="E354" s="1">
        <f t="shared" si="20"/>
        <v>-32.798087515833735</v>
      </c>
      <c r="F354" s="1">
        <f t="shared" si="21"/>
        <v>-906.16711818977751</v>
      </c>
      <c r="G354" s="12">
        <f t="shared" si="22"/>
        <v>7379.6655173846002</v>
      </c>
      <c r="H354" s="1">
        <f t="shared" si="23"/>
        <v>192620.33448261549</v>
      </c>
    </row>
    <row r="355" spans="4:8">
      <c r="D355">
        <v>353</v>
      </c>
      <c r="E355" s="1">
        <f t="shared" si="20"/>
        <v>-29.211176006332682</v>
      </c>
      <c r="F355" s="1">
        <f t="shared" si="21"/>
        <v>-909.75402969927848</v>
      </c>
      <c r="G355" s="12">
        <f t="shared" si="22"/>
        <v>6469.9114876853218</v>
      </c>
      <c r="H355" s="1">
        <f t="shared" si="23"/>
        <v>193530.08851231477</v>
      </c>
    </row>
    <row r="356" spans="4:8">
      <c r="D356">
        <v>354</v>
      </c>
      <c r="E356" s="1">
        <f t="shared" si="20"/>
        <v>-25.61006630544027</v>
      </c>
      <c r="F356" s="1">
        <f t="shared" si="21"/>
        <v>-913.35513940017097</v>
      </c>
      <c r="G356" s="12">
        <f t="shared" si="22"/>
        <v>5556.5563482851512</v>
      </c>
      <c r="H356" s="1">
        <f t="shared" si="23"/>
        <v>194443.44365171494</v>
      </c>
    </row>
    <row r="357" spans="4:8">
      <c r="D357">
        <v>355</v>
      </c>
      <c r="E357" s="1">
        <f t="shared" si="20"/>
        <v>-21.994702211980574</v>
      </c>
      <c r="F357" s="1">
        <f t="shared" si="21"/>
        <v>-916.97050349363064</v>
      </c>
      <c r="G357" s="12">
        <f t="shared" si="22"/>
        <v>4639.5858447915207</v>
      </c>
      <c r="H357" s="1">
        <f t="shared" si="23"/>
        <v>195360.41415520856</v>
      </c>
    </row>
    <row r="358" spans="4:8">
      <c r="D358">
        <v>356</v>
      </c>
      <c r="E358" s="1">
        <f t="shared" si="20"/>
        <v>-18.365027302319021</v>
      </c>
      <c r="F358" s="1">
        <f t="shared" si="21"/>
        <v>-920.60017840329215</v>
      </c>
      <c r="G358" s="12">
        <f t="shared" si="22"/>
        <v>3718.9856663882283</v>
      </c>
      <c r="H358" s="1">
        <f t="shared" si="23"/>
        <v>196281.01433361185</v>
      </c>
    </row>
    <row r="359" spans="4:8">
      <c r="D359">
        <v>357</v>
      </c>
      <c r="E359" s="1">
        <f t="shared" si="20"/>
        <v>-14.720984929472108</v>
      </c>
      <c r="F359" s="1">
        <f t="shared" si="21"/>
        <v>-924.24422077613906</v>
      </c>
      <c r="G359" s="12">
        <f t="shared" si="22"/>
        <v>2794.7414456120891</v>
      </c>
      <c r="H359" s="1">
        <f t="shared" si="23"/>
        <v>197205.25855438798</v>
      </c>
    </row>
    <row r="360" spans="4:8">
      <c r="D360">
        <v>358</v>
      </c>
      <c r="E360" s="1">
        <f t="shared" si="20"/>
        <v>-11.062518222234164</v>
      </c>
      <c r="F360" s="1">
        <f t="shared" si="21"/>
        <v>-927.90268748337701</v>
      </c>
      <c r="G360" s="12">
        <f t="shared" si="22"/>
        <v>1866.838758128712</v>
      </c>
      <c r="H360" s="1">
        <f t="shared" si="23"/>
        <v>198133.16124187136</v>
      </c>
    </row>
    <row r="361" spans="4:8">
      <c r="D361">
        <v>359</v>
      </c>
      <c r="E361" s="1">
        <f t="shared" si="20"/>
        <v>-7.3895700842792342</v>
      </c>
      <c r="F361" s="1">
        <f t="shared" si="21"/>
        <v>-931.57563562133191</v>
      </c>
      <c r="G361" s="12">
        <f t="shared" si="22"/>
        <v>935.2631225073801</v>
      </c>
      <c r="H361" s="1">
        <f t="shared" si="23"/>
        <v>199064.73687749269</v>
      </c>
    </row>
    <row r="362" spans="4:8">
      <c r="D362">
        <v>360</v>
      </c>
      <c r="E362" s="1">
        <f t="shared" si="20"/>
        <v>-3.7020831932776979</v>
      </c>
      <c r="F362" s="1">
        <f t="shared" si="21"/>
        <v>-935.26312251233355</v>
      </c>
      <c r="G362" s="12">
        <f>IF(OR(G361=0, G361="Balance is Zero"), "Balance is Zero",G361+F362)</f>
        <v>-4.953449206368532E-9</v>
      </c>
      <c r="H362" s="1">
        <f t="shared" si="23"/>
        <v>200000.00000000503</v>
      </c>
    </row>
    <row r="363" spans="4:8">
      <c r="D363">
        <v>361</v>
      </c>
      <c r="E363" s="1" t="e">
        <f>IF(OR(H362=$B$4,H362="Loan is Paid"),"Loan is Paid",IPMT($B$5/12,D363,$B$6*12,B$4))</f>
        <v>#NUM!</v>
      </c>
      <c r="F363" s="1" t="e">
        <f t="shared" si="21"/>
        <v>#NUM!</v>
      </c>
      <c r="G363" s="12" t="e">
        <f t="shared" ref="G363:G369" si="24">IF(OR(G362=0, G362="Balance is Zero"), "Balance is Zero",G362+F363)</f>
        <v>#NUM!</v>
      </c>
      <c r="H363" s="1" t="e">
        <f t="shared" si="23"/>
        <v>#NUM!</v>
      </c>
    </row>
    <row r="364" spans="4:8">
      <c r="D364">
        <v>362</v>
      </c>
      <c r="E364" s="1" t="e">
        <f t="shared" ref="E364:E393" si="25">IF(OR(H363=$B$4,H363="Loan is Paid"),"Loan is Paid",IPMT($B$5/12,D364,$B$6*12,B$4))</f>
        <v>#NUM!</v>
      </c>
      <c r="F364" s="1" t="e">
        <f t="shared" si="21"/>
        <v>#NUM!</v>
      </c>
      <c r="G364" s="12" t="e">
        <f t="shared" si="24"/>
        <v>#NUM!</v>
      </c>
      <c r="H364" s="1" t="e">
        <f t="shared" si="23"/>
        <v>#NUM!</v>
      </c>
    </row>
    <row r="365" spans="4:8">
      <c r="D365">
        <v>363</v>
      </c>
      <c r="E365" s="1" t="e">
        <f t="shared" si="25"/>
        <v>#NUM!</v>
      </c>
      <c r="F365" s="1" t="e">
        <f t="shared" si="21"/>
        <v>#NUM!</v>
      </c>
      <c r="G365" s="12" t="e">
        <f t="shared" si="24"/>
        <v>#NUM!</v>
      </c>
      <c r="H365" s="1" t="e">
        <f t="shared" si="23"/>
        <v>#NUM!</v>
      </c>
    </row>
    <row r="366" spans="4:8">
      <c r="D366">
        <v>364</v>
      </c>
      <c r="E366" s="1" t="e">
        <f t="shared" si="25"/>
        <v>#NUM!</v>
      </c>
      <c r="F366" s="1" t="e">
        <f t="shared" si="21"/>
        <v>#NUM!</v>
      </c>
      <c r="G366" s="12" t="e">
        <f t="shared" si="24"/>
        <v>#NUM!</v>
      </c>
      <c r="H366" s="1" t="e">
        <f t="shared" si="23"/>
        <v>#NUM!</v>
      </c>
    </row>
    <row r="367" spans="4:8">
      <c r="D367">
        <v>365</v>
      </c>
      <c r="E367" s="1" t="e">
        <f t="shared" si="25"/>
        <v>#NUM!</v>
      </c>
      <c r="F367" s="1" t="e">
        <f t="shared" si="21"/>
        <v>#NUM!</v>
      </c>
      <c r="G367" s="12" t="e">
        <f t="shared" si="24"/>
        <v>#NUM!</v>
      </c>
      <c r="H367" s="1" t="e">
        <f t="shared" si="23"/>
        <v>#NUM!</v>
      </c>
    </row>
    <row r="368" spans="4:8">
      <c r="D368">
        <v>366</v>
      </c>
      <c r="E368" s="1" t="e">
        <f t="shared" si="25"/>
        <v>#NUM!</v>
      </c>
      <c r="F368" s="1" t="e">
        <f t="shared" si="21"/>
        <v>#NUM!</v>
      </c>
      <c r="G368" s="12" t="e">
        <f t="shared" si="24"/>
        <v>#NUM!</v>
      </c>
      <c r="H368" s="1" t="e">
        <f t="shared" si="23"/>
        <v>#NUM!</v>
      </c>
    </row>
    <row r="369" spans="4:8">
      <c r="D369">
        <v>367</v>
      </c>
      <c r="E369" s="1" t="e">
        <f t="shared" si="25"/>
        <v>#NUM!</v>
      </c>
      <c r="F369" s="1" t="e">
        <f t="shared" si="21"/>
        <v>#NUM!</v>
      </c>
      <c r="G369" s="12" t="e">
        <f t="shared" si="24"/>
        <v>#NUM!</v>
      </c>
      <c r="H369" s="1" t="e">
        <f t="shared" si="23"/>
        <v>#NUM!</v>
      </c>
    </row>
    <row r="370" spans="4:8">
      <c r="D370">
        <v>368</v>
      </c>
      <c r="E370" s="1" t="e">
        <f t="shared" si="25"/>
        <v>#NUM!</v>
      </c>
      <c r="F370" s="1" t="e">
        <f t="shared" si="21"/>
        <v>#NUM!</v>
      </c>
      <c r="G370" s="12" t="e">
        <f t="shared" si="22"/>
        <v>#NUM!</v>
      </c>
      <c r="H370" s="1" t="e">
        <f t="shared" si="23"/>
        <v>#NUM!</v>
      </c>
    </row>
    <row r="371" spans="4:8">
      <c r="D371">
        <v>369</v>
      </c>
      <c r="E371" s="1" t="e">
        <f t="shared" si="25"/>
        <v>#NUM!</v>
      </c>
      <c r="F371" s="1" t="e">
        <f t="shared" si="21"/>
        <v>#NUM!</v>
      </c>
      <c r="G371" s="12" t="e">
        <f t="shared" si="22"/>
        <v>#NUM!</v>
      </c>
      <c r="H371" s="1" t="e">
        <f t="shared" si="23"/>
        <v>#NUM!</v>
      </c>
    </row>
    <row r="372" spans="4:8">
      <c r="D372">
        <v>370</v>
      </c>
      <c r="E372" s="1" t="e">
        <f t="shared" si="25"/>
        <v>#NUM!</v>
      </c>
      <c r="F372" s="1" t="e">
        <f t="shared" si="21"/>
        <v>#NUM!</v>
      </c>
      <c r="G372" s="12" t="e">
        <f t="shared" si="22"/>
        <v>#NUM!</v>
      </c>
      <c r="H372" s="1" t="e">
        <f t="shared" si="23"/>
        <v>#NUM!</v>
      </c>
    </row>
    <row r="373" spans="4:8">
      <c r="D373">
        <v>371</v>
      </c>
      <c r="E373" s="1" t="e">
        <f t="shared" si="25"/>
        <v>#NUM!</v>
      </c>
      <c r="F373" s="1" t="e">
        <f t="shared" si="21"/>
        <v>#NUM!</v>
      </c>
      <c r="G373" s="12" t="e">
        <f t="shared" si="22"/>
        <v>#NUM!</v>
      </c>
      <c r="H373" s="1" t="e">
        <f t="shared" si="23"/>
        <v>#NUM!</v>
      </c>
    </row>
    <row r="374" spans="4:8">
      <c r="D374">
        <v>372</v>
      </c>
      <c r="E374" s="1" t="e">
        <f t="shared" si="25"/>
        <v>#NUM!</v>
      </c>
      <c r="F374" s="1" t="e">
        <f t="shared" si="21"/>
        <v>#NUM!</v>
      </c>
      <c r="G374" s="12" t="e">
        <f t="shared" si="22"/>
        <v>#NUM!</v>
      </c>
      <c r="H374" s="1" t="e">
        <f t="shared" si="23"/>
        <v>#NUM!</v>
      </c>
    </row>
    <row r="375" spans="4:8">
      <c r="D375">
        <v>373</v>
      </c>
      <c r="E375" s="1" t="e">
        <f t="shared" si="25"/>
        <v>#NUM!</v>
      </c>
      <c r="F375" s="1" t="e">
        <f t="shared" si="21"/>
        <v>#NUM!</v>
      </c>
      <c r="G375" s="12" t="e">
        <f t="shared" si="22"/>
        <v>#NUM!</v>
      </c>
      <c r="H375" s="1" t="e">
        <f t="shared" si="23"/>
        <v>#NUM!</v>
      </c>
    </row>
    <row r="376" spans="4:8">
      <c r="D376">
        <v>374</v>
      </c>
      <c r="E376" s="1" t="e">
        <f t="shared" si="25"/>
        <v>#NUM!</v>
      </c>
      <c r="F376" s="1" t="e">
        <f t="shared" si="21"/>
        <v>#NUM!</v>
      </c>
      <c r="G376" s="12" t="e">
        <f t="shared" si="22"/>
        <v>#NUM!</v>
      </c>
      <c r="H376" s="1" t="e">
        <f t="shared" si="23"/>
        <v>#NUM!</v>
      </c>
    </row>
    <row r="377" spans="4:8">
      <c r="D377">
        <v>375</v>
      </c>
      <c r="E377" s="1" t="e">
        <f t="shared" si="25"/>
        <v>#NUM!</v>
      </c>
      <c r="F377" s="1" t="e">
        <f t="shared" si="21"/>
        <v>#NUM!</v>
      </c>
      <c r="G377" s="12" t="e">
        <f t="shared" si="22"/>
        <v>#NUM!</v>
      </c>
      <c r="H377" s="1" t="e">
        <f t="shared" si="23"/>
        <v>#NUM!</v>
      </c>
    </row>
    <row r="378" spans="4:8">
      <c r="D378">
        <v>376</v>
      </c>
      <c r="E378" s="1" t="e">
        <f t="shared" si="25"/>
        <v>#NUM!</v>
      </c>
      <c r="F378" s="1" t="e">
        <f t="shared" si="21"/>
        <v>#NUM!</v>
      </c>
      <c r="G378" s="12" t="e">
        <f t="shared" si="22"/>
        <v>#NUM!</v>
      </c>
      <c r="H378" s="1" t="e">
        <f t="shared" si="23"/>
        <v>#NUM!</v>
      </c>
    </row>
    <row r="379" spans="4:8">
      <c r="D379">
        <v>377</v>
      </c>
      <c r="E379" s="1" t="e">
        <f t="shared" si="25"/>
        <v>#NUM!</v>
      </c>
      <c r="F379" s="1" t="e">
        <f t="shared" si="21"/>
        <v>#NUM!</v>
      </c>
      <c r="G379" s="12" t="e">
        <f t="shared" si="22"/>
        <v>#NUM!</v>
      </c>
      <c r="H379" s="1" t="e">
        <f t="shared" si="23"/>
        <v>#NUM!</v>
      </c>
    </row>
    <row r="380" spans="4:8">
      <c r="D380">
        <v>378</v>
      </c>
      <c r="E380" s="1" t="e">
        <f t="shared" si="25"/>
        <v>#NUM!</v>
      </c>
      <c r="F380" s="1" t="e">
        <f t="shared" si="21"/>
        <v>#NUM!</v>
      </c>
      <c r="G380" s="12" t="e">
        <f t="shared" si="22"/>
        <v>#NUM!</v>
      </c>
      <c r="H380" s="1" t="e">
        <f t="shared" si="23"/>
        <v>#NUM!</v>
      </c>
    </row>
    <row r="381" spans="4:8">
      <c r="D381">
        <v>379</v>
      </c>
      <c r="E381" s="1" t="e">
        <f t="shared" si="25"/>
        <v>#NUM!</v>
      </c>
      <c r="F381" s="1" t="e">
        <f t="shared" si="21"/>
        <v>#NUM!</v>
      </c>
      <c r="G381" s="12" t="e">
        <f t="shared" si="22"/>
        <v>#NUM!</v>
      </c>
      <c r="H381" s="1" t="e">
        <f t="shared" si="23"/>
        <v>#NUM!</v>
      </c>
    </row>
    <row r="382" spans="4:8">
      <c r="D382">
        <v>380</v>
      </c>
      <c r="E382" s="1" t="e">
        <f t="shared" si="25"/>
        <v>#NUM!</v>
      </c>
      <c r="F382" s="1" t="e">
        <f t="shared" si="21"/>
        <v>#NUM!</v>
      </c>
      <c r="G382" s="12" t="e">
        <f t="shared" si="22"/>
        <v>#NUM!</v>
      </c>
      <c r="H382" s="1" t="e">
        <f t="shared" si="23"/>
        <v>#NUM!</v>
      </c>
    </row>
    <row r="383" spans="4:8">
      <c r="D383">
        <v>380</v>
      </c>
      <c r="E383" s="1" t="e">
        <f t="shared" si="25"/>
        <v>#NUM!</v>
      </c>
      <c r="F383" s="1" t="e">
        <f t="shared" si="21"/>
        <v>#NUM!</v>
      </c>
      <c r="G383" s="12" t="e">
        <f t="shared" si="22"/>
        <v>#NUM!</v>
      </c>
      <c r="H383" s="1" t="e">
        <f t="shared" si="23"/>
        <v>#NUM!</v>
      </c>
    </row>
    <row r="384" spans="4:8">
      <c r="D384">
        <v>380</v>
      </c>
      <c r="E384" s="1" t="e">
        <f t="shared" si="25"/>
        <v>#NUM!</v>
      </c>
      <c r="F384" s="1" t="e">
        <f t="shared" si="21"/>
        <v>#NUM!</v>
      </c>
      <c r="G384" s="12" t="e">
        <f t="shared" si="22"/>
        <v>#NUM!</v>
      </c>
      <c r="H384" s="1" t="e">
        <f t="shared" si="23"/>
        <v>#NUM!</v>
      </c>
    </row>
    <row r="385" spans="4:8">
      <c r="D385">
        <v>380</v>
      </c>
      <c r="E385" s="1" t="e">
        <f t="shared" si="25"/>
        <v>#NUM!</v>
      </c>
      <c r="F385" s="1" t="e">
        <f t="shared" si="21"/>
        <v>#NUM!</v>
      </c>
      <c r="G385" s="12" t="e">
        <f t="shared" si="22"/>
        <v>#NUM!</v>
      </c>
      <c r="H385" s="1" t="e">
        <f t="shared" si="23"/>
        <v>#NUM!</v>
      </c>
    </row>
    <row r="386" spans="4:8">
      <c r="D386">
        <v>380</v>
      </c>
      <c r="E386" s="1" t="e">
        <f t="shared" si="25"/>
        <v>#NUM!</v>
      </c>
      <c r="F386" s="1" t="e">
        <f t="shared" si="21"/>
        <v>#NUM!</v>
      </c>
      <c r="G386" s="12" t="e">
        <f t="shared" si="22"/>
        <v>#NUM!</v>
      </c>
      <c r="H386" s="1" t="e">
        <f t="shared" si="23"/>
        <v>#NUM!</v>
      </c>
    </row>
    <row r="387" spans="4:8">
      <c r="D387">
        <v>380</v>
      </c>
      <c r="E387" s="1" t="e">
        <f t="shared" si="25"/>
        <v>#NUM!</v>
      </c>
      <c r="F387" s="1" t="e">
        <f t="shared" si="21"/>
        <v>#NUM!</v>
      </c>
      <c r="G387" s="12" t="e">
        <f t="shared" si="22"/>
        <v>#NUM!</v>
      </c>
      <c r="H387" s="1" t="e">
        <f t="shared" si="23"/>
        <v>#NUM!</v>
      </c>
    </row>
    <row r="388" spans="4:8">
      <c r="D388">
        <v>380</v>
      </c>
      <c r="E388" s="1" t="e">
        <f>IF(OR(H387=$B$4,H387="Loan is Paid"),"Loan is Paid",IPMT($B$5/12,D388,$B$6*12,B$4))</f>
        <v>#NUM!</v>
      </c>
      <c r="F388" s="1" t="e">
        <f t="shared" ref="F388:F393" si="26">IF(OR(H387=$B$4, H387="Loan is Paid"), "Loan is Paid", $B$7-E388)</f>
        <v>#NUM!</v>
      </c>
      <c r="G388" s="12" t="e">
        <f t="shared" ref="G388:G393" si="27">IF(OR(G387=0, G387="Balance is zero"), "Balance is Zero",G387+F388)</f>
        <v>#NUM!</v>
      </c>
      <c r="H388" s="1" t="e">
        <f t="shared" si="23"/>
        <v>#NUM!</v>
      </c>
    </row>
    <row r="389" spans="4:8">
      <c r="D389">
        <v>380</v>
      </c>
      <c r="E389" s="1" t="e">
        <f t="shared" si="25"/>
        <v>#NUM!</v>
      </c>
      <c r="F389" s="1" t="e">
        <f t="shared" si="26"/>
        <v>#NUM!</v>
      </c>
      <c r="G389" s="12" t="e">
        <f t="shared" si="27"/>
        <v>#NUM!</v>
      </c>
      <c r="H389" s="1" t="e">
        <f t="shared" ref="H389:H391" si="28">IF(OR(H388=$B$4, H388="Loan is Paid"), "Loan is Paid", H388-F389)</f>
        <v>#NUM!</v>
      </c>
    </row>
    <row r="390" spans="4:8">
      <c r="D390">
        <v>380</v>
      </c>
      <c r="E390" s="1" t="e">
        <f t="shared" si="25"/>
        <v>#NUM!</v>
      </c>
      <c r="F390" s="1" t="e">
        <f t="shared" si="26"/>
        <v>#NUM!</v>
      </c>
      <c r="G390" s="12" t="e">
        <f t="shared" si="27"/>
        <v>#NUM!</v>
      </c>
      <c r="H390" s="1" t="e">
        <f t="shared" si="28"/>
        <v>#NUM!</v>
      </c>
    </row>
    <row r="391" spans="4:8">
      <c r="D391">
        <v>380</v>
      </c>
      <c r="E391" s="1" t="e">
        <f t="shared" si="25"/>
        <v>#NUM!</v>
      </c>
      <c r="F391" s="1" t="e">
        <f t="shared" si="26"/>
        <v>#NUM!</v>
      </c>
      <c r="G391" s="12" t="e">
        <f t="shared" si="27"/>
        <v>#NUM!</v>
      </c>
      <c r="H391" s="1" t="e">
        <f t="shared" si="28"/>
        <v>#NUM!</v>
      </c>
    </row>
    <row r="392" spans="4:8">
      <c r="D392">
        <v>380</v>
      </c>
      <c r="E392" s="1" t="e">
        <f t="shared" si="25"/>
        <v>#NUM!</v>
      </c>
      <c r="F392" s="1" t="e">
        <f t="shared" si="26"/>
        <v>#NUM!</v>
      </c>
      <c r="G392" s="12" t="e">
        <f t="shared" si="27"/>
        <v>#NUM!</v>
      </c>
      <c r="H392" s="1" t="e">
        <f>IF(OR(H391=$B$4, H391="Loan is Paid"), "Loan is Paid", H391-F392)</f>
        <v>#NUM!</v>
      </c>
    </row>
    <row r="393" spans="4:8">
      <c r="D393">
        <v>380</v>
      </c>
      <c r="E393" s="1" t="e">
        <f t="shared" si="25"/>
        <v>#NUM!</v>
      </c>
      <c r="F393" s="1" t="e">
        <f t="shared" si="26"/>
        <v>#NUM!</v>
      </c>
      <c r="G393" s="12" t="e">
        <f t="shared" si="27"/>
        <v>#NUM!</v>
      </c>
      <c r="H393" s="1" t="e">
        <f t="shared" ref="H393" si="29">IF(OR(H392=$B$4, H392="Loan is Paid"), "Loan is Paid", H392-F393)</f>
        <v>#NUM!</v>
      </c>
    </row>
    <row r="394" spans="4:8">
      <c r="E394" s="1"/>
      <c r="F394" s="1"/>
    </row>
    <row r="395" spans="4:8">
      <c r="E395" s="1"/>
      <c r="F395" s="1"/>
    </row>
    <row r="396" spans="4:8">
      <c r="E396" s="1"/>
      <c r="F396" s="1"/>
    </row>
    <row r="397" spans="4:8">
      <c r="E397" s="1"/>
      <c r="F397" s="1"/>
    </row>
    <row r="398" spans="4:8">
      <c r="E398" s="1"/>
      <c r="F398" s="1"/>
    </row>
    <row r="399" spans="4:8">
      <c r="E399" s="1"/>
      <c r="F399" s="1"/>
    </row>
    <row r="400" spans="4:8">
      <c r="E400" s="1"/>
      <c r="F400" s="1"/>
    </row>
    <row r="401" spans="5:6">
      <c r="E401" s="1"/>
      <c r="F401" s="1"/>
    </row>
    <row r="402" spans="5:6">
      <c r="E402" s="1"/>
      <c r="F402" s="1"/>
    </row>
    <row r="403" spans="5:6">
      <c r="E403" s="1"/>
      <c r="F403" s="1"/>
    </row>
    <row r="404" spans="5:6">
      <c r="E404" s="1"/>
      <c r="F404" s="1"/>
    </row>
    <row r="405" spans="5:6">
      <c r="E405" s="1"/>
      <c r="F405" s="1"/>
    </row>
    <row r="406" spans="5:6">
      <c r="E406" s="1"/>
      <c r="F406" s="1"/>
    </row>
    <row r="407" spans="5:6">
      <c r="E407" s="1"/>
      <c r="F407" s="1"/>
    </row>
    <row r="408" spans="5:6">
      <c r="E408" s="1"/>
      <c r="F408" s="1"/>
    </row>
    <row r="409" spans="5:6">
      <c r="E409" s="1"/>
      <c r="F409" s="1"/>
    </row>
    <row r="410" spans="5:6">
      <c r="E410" s="1"/>
      <c r="F410" s="1"/>
    </row>
  </sheetData>
  <sheetCalcPr fullCalcOnLoad="1"/>
  <phoneticPr fontId="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2"/>
  <sheetViews>
    <sheetView topLeftCell="A76" workbookViewId="0">
      <selection activeCell="B32" sqref="B32"/>
    </sheetView>
  </sheetViews>
  <sheetFormatPr baseColWidth="10" defaultColWidth="8.83203125" defaultRowHeight="14"/>
  <cols>
    <col min="1" max="1" width="43.1640625" bestFit="1" customWidth="1"/>
    <col min="2" max="2" width="15.1640625" customWidth="1"/>
  </cols>
  <sheetData>
    <row r="1" spans="1:4">
      <c r="A1" t="s">
        <v>9</v>
      </c>
      <c r="B1" s="12">
        <v>200000</v>
      </c>
    </row>
    <row r="2" spans="1:4">
      <c r="A2" t="s">
        <v>10</v>
      </c>
      <c r="B2" s="4">
        <v>0</v>
      </c>
    </row>
    <row r="3" spans="1:4">
      <c r="A3" t="s">
        <v>30</v>
      </c>
      <c r="B3" s="4"/>
    </row>
    <row r="4" spans="1:4">
      <c r="A4" t="s">
        <v>11</v>
      </c>
      <c r="B4" s="3">
        <f>B17</f>
        <v>6000</v>
      </c>
    </row>
    <row r="5" spans="1:4">
      <c r="A5" t="s">
        <v>0</v>
      </c>
      <c r="B5" s="3">
        <f>B1-B2*B1+B4</f>
        <v>206000</v>
      </c>
    </row>
    <row r="6" spans="1:4">
      <c r="B6" s="3"/>
    </row>
    <row r="7" spans="1:4">
      <c r="A7" t="s">
        <v>1</v>
      </c>
      <c r="B7" s="2">
        <v>5.5000000000000014E-2</v>
      </c>
    </row>
    <row r="8" spans="1:4">
      <c r="A8" t="s">
        <v>2</v>
      </c>
      <c r="B8">
        <v>30</v>
      </c>
    </row>
    <row r="9" spans="1:4">
      <c r="A9" s="6" t="s">
        <v>3</v>
      </c>
      <c r="B9" s="7">
        <f>ABS(PMT(B7/12,B8*12,B5))</f>
        <v>1169.6453427748252</v>
      </c>
      <c r="D9" s="3">
        <f>B5</f>
        <v>206000</v>
      </c>
    </row>
    <row r="11" spans="1:4">
      <c r="A11" s="8" t="s">
        <v>25</v>
      </c>
      <c r="B11" s="11">
        <f>B9+B19/12+B20/12</f>
        <v>1836.3120094414919</v>
      </c>
    </row>
    <row r="12" spans="1:4">
      <c r="A12" t="s">
        <v>7</v>
      </c>
      <c r="B12" s="1">
        <f>B9*B8*12</f>
        <v>421072.32339893712</v>
      </c>
    </row>
    <row r="14" spans="1:4">
      <c r="A14" t="s">
        <v>8</v>
      </c>
      <c r="B14" s="1">
        <f>B12-B5</f>
        <v>215072.32339893712</v>
      </c>
    </row>
    <row r="16" spans="1:4">
      <c r="A16" s="8" t="s">
        <v>13</v>
      </c>
    </row>
    <row r="17" spans="1:3">
      <c r="A17" t="s">
        <v>12</v>
      </c>
      <c r="B17" s="3">
        <f>B1*3%</f>
        <v>6000</v>
      </c>
    </row>
    <row r="18" spans="1:3">
      <c r="A18" t="s">
        <v>14</v>
      </c>
      <c r="B18">
        <v>4000</v>
      </c>
      <c r="C18">
        <f>B18/12</f>
        <v>333.33333333333331</v>
      </c>
    </row>
    <row r="19" spans="1:3">
      <c r="A19" t="s">
        <v>15</v>
      </c>
      <c r="B19">
        <v>6000</v>
      </c>
      <c r="C19">
        <f>B19/12</f>
        <v>500</v>
      </c>
    </row>
    <row r="20" spans="1:3">
      <c r="A20" t="s">
        <v>16</v>
      </c>
      <c r="B20">
        <v>2000</v>
      </c>
      <c r="C20">
        <f>B20/12</f>
        <v>166.66666666666666</v>
      </c>
    </row>
    <row r="22" spans="1:3">
      <c r="A22" s="8" t="s">
        <v>17</v>
      </c>
    </row>
    <row r="23" spans="1:3">
      <c r="A23" t="s">
        <v>18</v>
      </c>
    </row>
    <row r="24" spans="1:3">
      <c r="A24" t="s">
        <v>19</v>
      </c>
    </row>
    <row r="26" spans="1:3">
      <c r="A26" s="8" t="s">
        <v>20</v>
      </c>
    </row>
    <row r="27" spans="1:3">
      <c r="A27" t="s">
        <v>21</v>
      </c>
    </row>
    <row r="28" spans="1:3">
      <c r="A28" t="s">
        <v>22</v>
      </c>
    </row>
    <row r="29" spans="1:3">
      <c r="A29" s="5" t="s">
        <v>23</v>
      </c>
    </row>
    <row r="30" spans="1:3">
      <c r="A30" t="s">
        <v>24</v>
      </c>
    </row>
    <row r="32" spans="1:3">
      <c r="B32" s="1">
        <f>2449-B9</f>
        <v>1279.3546572251748</v>
      </c>
    </row>
  </sheetData>
  <phoneticPr fontId="4" type="noConversion"/>
  <dataValidations count="2">
    <dataValidation type="list" allowBlank="1" showInputMessage="1" showErrorMessage="1" sqref="B2">
      <formula1>DownPaymentPercentage</formula1>
    </dataValidation>
    <dataValidation type="list" allowBlank="1" showInputMessage="1" showErrorMessage="1" sqref="B7">
      <formula1>AnnualInterestRate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1"/>
  <sheetViews>
    <sheetView workbookViewId="0">
      <selection activeCell="C3" sqref="C3"/>
    </sheetView>
  </sheetViews>
  <sheetFormatPr baseColWidth="10" defaultColWidth="8.83203125" defaultRowHeight="14"/>
  <sheetData>
    <row r="1" spans="1:3">
      <c r="A1" s="9">
        <v>0</v>
      </c>
      <c r="B1" s="9">
        <v>0.02</v>
      </c>
      <c r="C1">
        <v>0</v>
      </c>
    </row>
    <row r="2" spans="1:3">
      <c r="A2" s="9">
        <v>0.01</v>
      </c>
      <c r="B2" s="10">
        <f>B1+0.25%</f>
        <v>2.2499999999999999E-2</v>
      </c>
      <c r="C2">
        <v>15</v>
      </c>
    </row>
    <row r="3" spans="1:3">
      <c r="A3" s="9">
        <v>0.02</v>
      </c>
      <c r="B3" s="10">
        <f t="shared" ref="B3:B31" si="0">B2+0.25%</f>
        <v>2.4999999999999998E-2</v>
      </c>
      <c r="C3">
        <v>30</v>
      </c>
    </row>
    <row r="4" spans="1:3">
      <c r="A4" s="9">
        <v>0.03</v>
      </c>
      <c r="B4" s="10">
        <f t="shared" si="0"/>
        <v>2.7499999999999997E-2</v>
      </c>
    </row>
    <row r="5" spans="1:3">
      <c r="A5" s="9">
        <v>0.04</v>
      </c>
      <c r="B5" s="10">
        <f t="shared" si="0"/>
        <v>2.9999999999999995E-2</v>
      </c>
    </row>
    <row r="6" spans="1:3">
      <c r="A6" s="9">
        <v>0.05</v>
      </c>
      <c r="B6" s="10">
        <f t="shared" si="0"/>
        <v>3.2499999999999994E-2</v>
      </c>
    </row>
    <row r="7" spans="1:3">
      <c r="A7" s="9">
        <v>0.06</v>
      </c>
      <c r="B7" s="10">
        <f t="shared" si="0"/>
        <v>3.4999999999999996E-2</v>
      </c>
    </row>
    <row r="8" spans="1:3">
      <c r="A8" s="9">
        <v>7.0000000000000007E-2</v>
      </c>
      <c r="B8" s="10">
        <f t="shared" si="0"/>
        <v>3.7499999999999999E-2</v>
      </c>
    </row>
    <row r="9" spans="1:3">
      <c r="A9" s="9">
        <v>0.08</v>
      </c>
      <c r="B9" s="10">
        <f t="shared" si="0"/>
        <v>0.04</v>
      </c>
    </row>
    <row r="10" spans="1:3">
      <c r="A10" s="9">
        <v>0.09</v>
      </c>
      <c r="B10" s="10">
        <f t="shared" si="0"/>
        <v>4.2500000000000003E-2</v>
      </c>
    </row>
    <row r="11" spans="1:3">
      <c r="A11" s="9">
        <v>0.1</v>
      </c>
      <c r="B11" s="10">
        <f t="shared" si="0"/>
        <v>4.5000000000000005E-2</v>
      </c>
    </row>
    <row r="12" spans="1:3">
      <c r="A12" s="9">
        <v>0.11</v>
      </c>
      <c r="B12" s="10">
        <f t="shared" si="0"/>
        <v>4.7500000000000007E-2</v>
      </c>
    </row>
    <row r="13" spans="1:3">
      <c r="A13" s="9">
        <v>0.12</v>
      </c>
      <c r="B13" s="10">
        <f t="shared" si="0"/>
        <v>5.000000000000001E-2</v>
      </c>
    </row>
    <row r="14" spans="1:3">
      <c r="A14" s="9">
        <v>0.13</v>
      </c>
      <c r="B14" s="10">
        <f t="shared" si="0"/>
        <v>5.2500000000000012E-2</v>
      </c>
    </row>
    <row r="15" spans="1:3">
      <c r="A15" s="9">
        <v>0.14000000000000001</v>
      </c>
      <c r="B15" s="10">
        <f t="shared" si="0"/>
        <v>5.5000000000000014E-2</v>
      </c>
    </row>
    <row r="16" spans="1:3">
      <c r="A16" s="9">
        <v>0.15</v>
      </c>
      <c r="B16" s="10">
        <f t="shared" si="0"/>
        <v>5.7500000000000016E-2</v>
      </c>
    </row>
    <row r="17" spans="1:2">
      <c r="A17" s="9">
        <v>0.16</v>
      </c>
      <c r="B17" s="10">
        <f t="shared" si="0"/>
        <v>6.0000000000000019E-2</v>
      </c>
    </row>
    <row r="18" spans="1:2">
      <c r="A18" s="9">
        <v>0.17</v>
      </c>
      <c r="B18" s="10">
        <f t="shared" si="0"/>
        <v>6.2500000000000014E-2</v>
      </c>
    </row>
    <row r="19" spans="1:2">
      <c r="A19" s="9">
        <v>0.18</v>
      </c>
      <c r="B19" s="10">
        <f t="shared" si="0"/>
        <v>6.5000000000000016E-2</v>
      </c>
    </row>
    <row r="20" spans="1:2">
      <c r="A20" s="9">
        <v>0.19</v>
      </c>
      <c r="B20" s="10">
        <f t="shared" si="0"/>
        <v>6.7500000000000018E-2</v>
      </c>
    </row>
    <row r="21" spans="1:2">
      <c r="A21" s="9">
        <v>0.2</v>
      </c>
      <c r="B21" s="10">
        <f t="shared" si="0"/>
        <v>7.0000000000000021E-2</v>
      </c>
    </row>
    <row r="22" spans="1:2">
      <c r="A22" s="9">
        <v>0.21</v>
      </c>
      <c r="B22" s="10">
        <f t="shared" si="0"/>
        <v>7.2500000000000023E-2</v>
      </c>
    </row>
    <row r="23" spans="1:2">
      <c r="A23" s="9">
        <v>0.22</v>
      </c>
      <c r="B23" s="10">
        <f t="shared" si="0"/>
        <v>7.5000000000000025E-2</v>
      </c>
    </row>
    <row r="24" spans="1:2">
      <c r="A24" s="9">
        <v>0.23</v>
      </c>
      <c r="B24" s="10">
        <f t="shared" si="0"/>
        <v>7.7500000000000027E-2</v>
      </c>
    </row>
    <row r="25" spans="1:2">
      <c r="A25" s="9">
        <v>0.24</v>
      </c>
      <c r="B25" s="10">
        <f t="shared" si="0"/>
        <v>8.0000000000000029E-2</v>
      </c>
    </row>
    <row r="26" spans="1:2">
      <c r="A26" s="9">
        <v>0.25</v>
      </c>
      <c r="B26" s="10">
        <f t="shared" si="0"/>
        <v>8.2500000000000032E-2</v>
      </c>
    </row>
    <row r="27" spans="1:2">
      <c r="A27" s="9">
        <v>0.26</v>
      </c>
      <c r="B27" s="10">
        <f t="shared" si="0"/>
        <v>8.5000000000000034E-2</v>
      </c>
    </row>
    <row r="28" spans="1:2">
      <c r="A28" s="9">
        <v>0.27</v>
      </c>
      <c r="B28" s="10">
        <f t="shared" si="0"/>
        <v>8.7500000000000036E-2</v>
      </c>
    </row>
    <row r="29" spans="1:2">
      <c r="A29" s="9">
        <v>0.28000000000000003</v>
      </c>
      <c r="B29" s="10">
        <f t="shared" si="0"/>
        <v>9.0000000000000038E-2</v>
      </c>
    </row>
    <row r="30" spans="1:2">
      <c r="A30" s="9">
        <v>0.28999999999999998</v>
      </c>
      <c r="B30" s="10">
        <f t="shared" si="0"/>
        <v>9.2500000000000041E-2</v>
      </c>
    </row>
    <row r="31" spans="1:2">
      <c r="A31" s="9">
        <v>0.3</v>
      </c>
      <c r="B31" s="10">
        <f t="shared" si="0"/>
        <v>9.5000000000000043E-2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buy or rent</vt:lpstr>
      <vt:lpstr>Lists</vt:lpstr>
      <vt:lpstr>Sheet3</vt:lpstr>
    </vt:vector>
  </TitlesOfParts>
  <Company>Colby-Sawyer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skilic-bahi</dc:creator>
  <cp:lastModifiedBy>Kim Rheinlander</cp:lastModifiedBy>
  <dcterms:created xsi:type="dcterms:W3CDTF">2011-01-31T20:03:49Z</dcterms:created>
  <dcterms:modified xsi:type="dcterms:W3CDTF">2011-07-25T19:43:11Z</dcterms:modified>
</cp:coreProperties>
</file>